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1795" windowHeight="1374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Feuil1!$A$1:$I$140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1" i="1"/>
  <c r="I21" s="1"/>
  <c r="H41"/>
  <c r="H81" s="1"/>
  <c r="G41"/>
  <c r="G81" s="1"/>
  <c r="F41"/>
  <c r="F21" s="1"/>
  <c r="E41"/>
  <c r="E21" s="1"/>
  <c r="D41"/>
  <c r="D21" s="1"/>
  <c r="D81"/>
  <c r="D121" s="1"/>
  <c r="D101" s="1"/>
  <c r="C41"/>
  <c r="C81" s="1"/>
  <c r="C121" s="1"/>
  <c r="C101" s="1"/>
  <c r="I131"/>
  <c r="I137" s="1"/>
  <c r="I139" s="1"/>
  <c r="I140" s="1"/>
  <c r="H131"/>
  <c r="H137" s="1"/>
  <c r="H139" s="1"/>
  <c r="H140" s="1"/>
  <c r="G131"/>
  <c r="G137" s="1"/>
  <c r="G139" s="1"/>
  <c r="G140" s="1"/>
  <c r="F131"/>
  <c r="F137" s="1"/>
  <c r="F139" s="1"/>
  <c r="F140" s="1"/>
  <c r="E131"/>
  <c r="E137" s="1"/>
  <c r="E139" s="1"/>
  <c r="E140" s="1"/>
  <c r="D131"/>
  <c r="D137" s="1"/>
  <c r="D139" s="1"/>
  <c r="D140" s="1"/>
  <c r="C88"/>
  <c r="C89"/>
  <c r="I88"/>
  <c r="I89" s="1"/>
  <c r="D88"/>
  <c r="D89"/>
  <c r="E88"/>
  <c r="E89" s="1"/>
  <c r="F88"/>
  <c r="F89" s="1"/>
  <c r="G88"/>
  <c r="G89" s="1"/>
  <c r="H88"/>
  <c r="H89"/>
  <c r="I68"/>
  <c r="I69" s="1"/>
  <c r="I28"/>
  <c r="I29" s="1"/>
  <c r="C28"/>
  <c r="C29" s="1"/>
  <c r="D28"/>
  <c r="D29" s="1"/>
  <c r="E28"/>
  <c r="E29" s="1"/>
  <c r="F28"/>
  <c r="F29" s="1"/>
  <c r="G28"/>
  <c r="G29" s="1"/>
  <c r="H28"/>
  <c r="H29" s="1"/>
  <c r="I11"/>
  <c r="I12" s="1"/>
  <c r="D11"/>
  <c r="E11"/>
  <c r="E12" s="1"/>
  <c r="F11"/>
  <c r="F12"/>
  <c r="G11"/>
  <c r="G12" s="1"/>
  <c r="H11"/>
  <c r="H12" s="1"/>
  <c r="C11"/>
  <c r="C12" s="1"/>
  <c r="C131"/>
  <c r="C137" s="1"/>
  <c r="C139" s="1"/>
  <c r="C140" s="1"/>
  <c r="C108"/>
  <c r="C109"/>
  <c r="D108"/>
  <c r="D109"/>
  <c r="E108"/>
  <c r="E109"/>
  <c r="E111" s="1"/>
  <c r="F108"/>
  <c r="F109"/>
  <c r="F111" s="1"/>
  <c r="G108"/>
  <c r="G109"/>
  <c r="H108"/>
  <c r="H109"/>
  <c r="I108"/>
  <c r="I109" s="1"/>
  <c r="I129"/>
  <c r="H129"/>
  <c r="G129"/>
  <c r="F129"/>
  <c r="E129"/>
  <c r="D129"/>
  <c r="C128"/>
  <c r="D128"/>
  <c r="E128"/>
  <c r="F128"/>
  <c r="G128"/>
  <c r="H128"/>
  <c r="I128"/>
  <c r="C129"/>
  <c r="C68"/>
  <c r="C69" s="1"/>
  <c r="D68"/>
  <c r="D69" s="1"/>
  <c r="E68"/>
  <c r="E69" s="1"/>
  <c r="F68"/>
  <c r="F69" s="1"/>
  <c r="G68"/>
  <c r="G69" s="1"/>
  <c r="H68"/>
  <c r="H69" s="1"/>
  <c r="C48"/>
  <c r="C49" s="1"/>
  <c r="D48"/>
  <c r="D49" s="1"/>
  <c r="E48"/>
  <c r="E49" s="1"/>
  <c r="F48"/>
  <c r="F49" s="1"/>
  <c r="G48"/>
  <c r="G49" s="1"/>
  <c r="H48"/>
  <c r="H49" s="1"/>
  <c r="I48"/>
  <c r="I49" s="1"/>
  <c r="J22"/>
  <c r="D111" l="1"/>
  <c r="C111"/>
  <c r="G111"/>
  <c r="I111"/>
  <c r="H111"/>
  <c r="I71"/>
  <c r="I91"/>
  <c r="G91"/>
  <c r="H91"/>
  <c r="E91"/>
  <c r="F91"/>
  <c r="D91"/>
  <c r="C91"/>
  <c r="I135"/>
  <c r="I136" s="1"/>
  <c r="E135"/>
  <c r="E136" s="1"/>
  <c r="H71"/>
  <c r="G71"/>
  <c r="F71"/>
  <c r="E71"/>
  <c r="D71"/>
  <c r="C71"/>
  <c r="I31"/>
  <c r="H135"/>
  <c r="H136" s="1"/>
  <c r="G135"/>
  <c r="G136" s="1"/>
  <c r="C135"/>
  <c r="C136" s="1"/>
  <c r="G21"/>
  <c r="D135"/>
  <c r="D136" s="1"/>
  <c r="C21"/>
  <c r="F135"/>
  <c r="F136" s="1"/>
  <c r="H14"/>
  <c r="G14"/>
  <c r="C14"/>
  <c r="I14"/>
  <c r="D61"/>
  <c r="E81"/>
  <c r="E61" s="1"/>
  <c r="F81"/>
  <c r="F61" s="1"/>
  <c r="H21"/>
  <c r="H121"/>
  <c r="H61"/>
  <c r="G121"/>
  <c r="G101" s="1"/>
  <c r="G61"/>
  <c r="C61"/>
  <c r="E121"/>
  <c r="E101" s="1"/>
  <c r="I81"/>
  <c r="F51"/>
  <c r="G51"/>
  <c r="H51"/>
  <c r="C51"/>
  <c r="E51"/>
  <c r="I51"/>
  <c r="D51"/>
  <c r="H31"/>
  <c r="F31"/>
  <c r="G31"/>
  <c r="D31"/>
  <c r="E31"/>
  <c r="C31"/>
  <c r="E115" l="1"/>
  <c r="E116" s="1"/>
  <c r="H115"/>
  <c r="H116" s="1"/>
  <c r="I115"/>
  <c r="I116" s="1"/>
  <c r="G115"/>
  <c r="G116" s="1"/>
  <c r="D115"/>
  <c r="D116" s="1"/>
  <c r="F115"/>
  <c r="F116" s="1"/>
  <c r="E117" s="1"/>
  <c r="E119" s="1"/>
  <c r="C115"/>
  <c r="C116" s="1"/>
  <c r="D117" s="1"/>
  <c r="D119" s="1"/>
  <c r="F121"/>
  <c r="F101" s="1"/>
  <c r="I95"/>
  <c r="I96" s="1"/>
  <c r="D95"/>
  <c r="D96" s="1"/>
  <c r="F97" s="1"/>
  <c r="C95"/>
  <c r="C96" s="1"/>
  <c r="I97" s="1"/>
  <c r="F95"/>
  <c r="F96" s="1"/>
  <c r="H95"/>
  <c r="H96" s="1"/>
  <c r="E95"/>
  <c r="E96" s="1"/>
  <c r="G95"/>
  <c r="G96" s="1"/>
  <c r="G75"/>
  <c r="G76" s="1"/>
  <c r="C75"/>
  <c r="C76" s="1"/>
  <c r="I77" s="1"/>
  <c r="H75"/>
  <c r="H76" s="1"/>
  <c r="E75"/>
  <c r="E76" s="1"/>
  <c r="H77" s="1"/>
  <c r="I75"/>
  <c r="I76" s="1"/>
  <c r="F75"/>
  <c r="F76" s="1"/>
  <c r="D75"/>
  <c r="D76" s="1"/>
  <c r="I18"/>
  <c r="I19" s="1"/>
  <c r="D18"/>
  <c r="D19" s="1"/>
  <c r="G18"/>
  <c r="G19" s="1"/>
  <c r="H18"/>
  <c r="H19" s="1"/>
  <c r="F18"/>
  <c r="F19" s="1"/>
  <c r="E18"/>
  <c r="E19" s="1"/>
  <c r="C18"/>
  <c r="C19" s="1"/>
  <c r="I61"/>
  <c r="I121"/>
  <c r="I101" s="1"/>
  <c r="D55"/>
  <c r="D56" s="1"/>
  <c r="E55"/>
  <c r="E56" s="1"/>
  <c r="I55"/>
  <c r="I56" s="1"/>
  <c r="C55"/>
  <c r="C56" s="1"/>
  <c r="F55"/>
  <c r="F56" s="1"/>
  <c r="G55"/>
  <c r="G56" s="1"/>
  <c r="H55"/>
  <c r="H56" s="1"/>
  <c r="G35"/>
  <c r="G36" s="1"/>
  <c r="C35"/>
  <c r="C36" s="1"/>
  <c r="I35"/>
  <c r="I36" s="1"/>
  <c r="D35"/>
  <c r="D36" s="1"/>
  <c r="E35"/>
  <c r="E36" s="1"/>
  <c r="H35"/>
  <c r="H36" s="1"/>
  <c r="F35"/>
  <c r="F36" s="1"/>
  <c r="F117" l="1"/>
  <c r="F119" s="1"/>
  <c r="I117"/>
  <c r="I119" s="1"/>
  <c r="C117"/>
  <c r="C119" s="1"/>
  <c r="G117"/>
  <c r="G119" s="1"/>
  <c r="H117"/>
  <c r="H119" s="1"/>
  <c r="D97"/>
  <c r="H97"/>
  <c r="G97"/>
  <c r="E97"/>
  <c r="C97"/>
  <c r="C77"/>
  <c r="D77"/>
  <c r="G77"/>
  <c r="E77"/>
  <c r="F77"/>
  <c r="F57"/>
  <c r="H20"/>
  <c r="C20"/>
  <c r="F20"/>
  <c r="G20"/>
  <c r="E20"/>
  <c r="I20"/>
  <c r="G57"/>
  <c r="C57"/>
  <c r="H57"/>
  <c r="D57"/>
  <c r="I57"/>
  <c r="E57"/>
  <c r="I37"/>
  <c r="H37"/>
  <c r="H39" s="1"/>
  <c r="G37"/>
  <c r="F37"/>
  <c r="D37"/>
  <c r="D39" s="1"/>
  <c r="C37"/>
  <c r="C39" s="1"/>
  <c r="E37"/>
  <c r="E39" s="1"/>
  <c r="E120" l="1"/>
  <c r="D120"/>
  <c r="C120"/>
  <c r="H120"/>
  <c r="I120"/>
  <c r="F120"/>
  <c r="G120"/>
  <c r="G39"/>
  <c r="C79"/>
  <c r="C99" s="1"/>
  <c r="I39"/>
  <c r="I59" s="1"/>
  <c r="I79" s="1"/>
  <c r="F39"/>
  <c r="G40" s="1"/>
  <c r="E59"/>
  <c r="E79" s="1"/>
  <c r="E99" s="1"/>
  <c r="D59"/>
  <c r="D79" s="1"/>
  <c r="D99" s="1"/>
  <c r="C59"/>
  <c r="H59"/>
  <c r="H79" s="1"/>
  <c r="H99" s="1"/>
  <c r="G59"/>
  <c r="G79" s="1"/>
  <c r="G99" s="1"/>
  <c r="I40"/>
  <c r="E40"/>
  <c r="G100" l="1"/>
  <c r="I80"/>
  <c r="I99"/>
  <c r="I100" s="1"/>
  <c r="C100"/>
  <c r="G80"/>
  <c r="F40"/>
  <c r="H40"/>
  <c r="F59"/>
  <c r="F79" s="1"/>
  <c r="F99" s="1"/>
  <c r="F100" s="1"/>
  <c r="D80"/>
  <c r="H80"/>
  <c r="E80"/>
  <c r="C80"/>
  <c r="F80"/>
  <c r="C40"/>
  <c r="D40"/>
  <c r="H60"/>
  <c r="I60"/>
  <c r="G60"/>
  <c r="F60"/>
  <c r="E60"/>
  <c r="C60"/>
  <c r="H100" l="1"/>
  <c r="E100"/>
  <c r="D60"/>
  <c r="D100"/>
</calcChain>
</file>

<file path=xl/sharedStrings.xml><?xml version="1.0" encoding="utf-8"?>
<sst xmlns="http://schemas.openxmlformats.org/spreadsheetml/2006/main" count="145" uniqueCount="29">
  <si>
    <t xml:space="preserve"> </t>
  </si>
  <si>
    <t>1° Brut</t>
  </si>
  <si>
    <t>2° Brut</t>
  </si>
  <si>
    <t>3° Brut</t>
  </si>
  <si>
    <t>4° Brut</t>
  </si>
  <si>
    <t>Points</t>
  </si>
  <si>
    <t>Classement</t>
  </si>
  <si>
    <t>Total Points</t>
  </si>
  <si>
    <t xml:space="preserve">Total </t>
  </si>
  <si>
    <t>Nombre ex-aequo</t>
  </si>
  <si>
    <t>Points Attribués</t>
  </si>
  <si>
    <t>Points sans ex-aequo</t>
  </si>
  <si>
    <t>Moyenne</t>
  </si>
  <si>
    <t>Clast. du Jour</t>
  </si>
  <si>
    <t>Points du jour</t>
  </si>
  <si>
    <t>TROPHEE  HIVERNAL</t>
  </si>
  <si>
    <t>CHANALETS</t>
  </si>
  <si>
    <t>VALENCE</t>
  </si>
  <si>
    <t>VALDAINE</t>
  </si>
  <si>
    <t>DROME P.</t>
  </si>
  <si>
    <t>ALBON</t>
  </si>
  <si>
    <t>St. CLAIR</t>
  </si>
  <si>
    <t>EASYGOLF</t>
  </si>
  <si>
    <t>DROME PROV</t>
  </si>
  <si>
    <t>LA VALDAINE</t>
  </si>
  <si>
    <t>St CLAIR</t>
  </si>
  <si>
    <t>VALENCE St D.</t>
  </si>
  <si>
    <t xml:space="preserve">2022/2023  </t>
  </si>
  <si>
    <t>EASY GOLF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</si>
</sst>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Arial Rounded MT Bold"/>
      <family val="2"/>
    </font>
    <font>
      <b/>
      <sz val="11"/>
      <color indexed="8"/>
      <name val="Arial Rounded MT Bold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Arial Rounded MT Bold"/>
      <family val="2"/>
    </font>
    <font>
      <b/>
      <sz val="6"/>
      <color indexed="8"/>
      <name val="Arial Rounded MT Bold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6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6" fontId="11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" fontId="10" fillId="0" borderId="0" xfId="0" applyNumberFormat="1" applyFont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3</xdr:col>
      <xdr:colOff>95250</xdr:colOff>
      <xdr:row>1</xdr:row>
      <xdr:rowOff>114300</xdr:rowOff>
    </xdr:to>
    <xdr:pic>
      <xdr:nvPicPr>
        <xdr:cNvPr id="1150" name="Image 1" descr="logo Comité.jpg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0"/>
          <a:ext cx="2038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4"/>
  <sheetViews>
    <sheetView showGridLines="0" showRowColHeaders="0" showZeros="0" tabSelected="1" topLeftCell="A51" workbookViewId="0">
      <selection activeCell="E106" sqref="E106"/>
    </sheetView>
  </sheetViews>
  <sheetFormatPr baseColWidth="10" defaultColWidth="11.42578125" defaultRowHeight="15"/>
  <cols>
    <col min="1" max="1" width="6.85546875" style="35" customWidth="1"/>
    <col min="2" max="2" width="15.5703125" style="1" customWidth="1"/>
    <col min="3" max="9" width="15" style="1" customWidth="1"/>
    <col min="10" max="16384" width="11.42578125" style="1"/>
  </cols>
  <sheetData>
    <row r="1" spans="1:14" ht="29.25" customHeight="1">
      <c r="D1" s="50" t="s">
        <v>15</v>
      </c>
      <c r="E1" s="50"/>
      <c r="F1" s="50"/>
      <c r="G1" s="50"/>
      <c r="H1" s="51" t="s">
        <v>27</v>
      </c>
      <c r="I1" s="51"/>
    </row>
    <row r="2" spans="1:14" ht="9.75" customHeight="1">
      <c r="B2" s="3"/>
      <c r="C2" s="3"/>
      <c r="D2" s="3"/>
      <c r="E2" s="3"/>
      <c r="F2" s="3"/>
      <c r="G2" s="3"/>
      <c r="H2" s="3"/>
      <c r="I2" s="3"/>
    </row>
    <row r="3" spans="1:14" ht="18" customHeight="1">
      <c r="B3" s="4"/>
      <c r="C3" s="32" t="s">
        <v>20</v>
      </c>
      <c r="D3" s="32" t="s">
        <v>16</v>
      </c>
      <c r="E3" s="32" t="s">
        <v>19</v>
      </c>
      <c r="F3" s="32" t="s">
        <v>22</v>
      </c>
      <c r="G3" s="32" t="s">
        <v>21</v>
      </c>
      <c r="H3" s="32" t="s">
        <v>18</v>
      </c>
      <c r="I3" s="32" t="s">
        <v>17</v>
      </c>
    </row>
    <row r="4" spans="1:14" ht="4.5" customHeight="1">
      <c r="B4" s="4"/>
      <c r="C4" s="5"/>
      <c r="D4" s="5"/>
      <c r="E4" s="5"/>
      <c r="F4" s="5"/>
      <c r="G4" s="5"/>
      <c r="H4" s="5"/>
      <c r="I4" s="5"/>
    </row>
    <row r="5" spans="1:14" ht="14.25" customHeight="1">
      <c r="A5" s="38"/>
      <c r="B5" s="2" t="s">
        <v>25</v>
      </c>
      <c r="C5" s="6"/>
      <c r="D5" s="7"/>
      <c r="E5" s="7"/>
      <c r="F5" s="7"/>
      <c r="G5" s="7"/>
      <c r="H5" s="7"/>
      <c r="I5" s="7"/>
    </row>
    <row r="6" spans="1:14" ht="13.5" customHeight="1">
      <c r="A6" s="43">
        <v>44884</v>
      </c>
      <c r="B6" s="39" t="s">
        <v>1</v>
      </c>
      <c r="C6" s="46">
        <v>72</v>
      </c>
      <c r="D6" s="46"/>
      <c r="E6" s="46">
        <v>75</v>
      </c>
      <c r="F6" s="46">
        <v>76</v>
      </c>
      <c r="G6" s="46">
        <v>76</v>
      </c>
      <c r="H6" s="46">
        <v>74</v>
      </c>
      <c r="I6" s="46">
        <v>72</v>
      </c>
    </row>
    <row r="7" spans="1:14" ht="13.5" customHeight="1">
      <c r="B7" s="39" t="s">
        <v>2</v>
      </c>
      <c r="C7" s="47">
        <v>80</v>
      </c>
      <c r="D7" s="47"/>
      <c r="E7" s="47">
        <v>76</v>
      </c>
      <c r="F7" s="47">
        <v>81</v>
      </c>
      <c r="G7" s="47">
        <v>77</v>
      </c>
      <c r="H7" s="47">
        <v>76</v>
      </c>
      <c r="I7" s="47">
        <v>72</v>
      </c>
    </row>
    <row r="8" spans="1:14" ht="13.5" customHeight="1">
      <c r="B8" s="39" t="s">
        <v>3</v>
      </c>
      <c r="C8" s="47">
        <v>80</v>
      </c>
      <c r="D8" s="47"/>
      <c r="E8" s="47">
        <v>84</v>
      </c>
      <c r="F8" s="47">
        <v>82</v>
      </c>
      <c r="G8" s="47">
        <v>79</v>
      </c>
      <c r="H8" s="47">
        <v>79</v>
      </c>
      <c r="I8" s="47">
        <v>81</v>
      </c>
    </row>
    <row r="9" spans="1:14" ht="13.5" customHeight="1">
      <c r="B9" s="39" t="s">
        <v>4</v>
      </c>
      <c r="C9" s="24"/>
      <c r="D9" s="24"/>
      <c r="E9" s="24"/>
      <c r="F9" s="24"/>
      <c r="G9" s="24">
        <v>80</v>
      </c>
      <c r="H9" s="24"/>
      <c r="I9" s="24"/>
    </row>
    <row r="10" spans="1:14" ht="2.25" hidden="1" customHeight="1">
      <c r="B10" s="39"/>
      <c r="C10" s="4"/>
      <c r="D10" s="4"/>
      <c r="E10" s="4"/>
      <c r="F10" s="4"/>
      <c r="G10" s="4"/>
      <c r="H10" s="4"/>
      <c r="I10" s="4"/>
    </row>
    <row r="11" spans="1:14" ht="12" hidden="1" customHeight="1">
      <c r="B11" s="39" t="s">
        <v>8</v>
      </c>
      <c r="C11" s="8">
        <f t="shared" ref="C11:I11" si="0">SUM(C6:C9)</f>
        <v>232</v>
      </c>
      <c r="D11" s="9">
        <f t="shared" si="0"/>
        <v>0</v>
      </c>
      <c r="E11" s="10">
        <f t="shared" si="0"/>
        <v>235</v>
      </c>
      <c r="F11" s="9">
        <f t="shared" si="0"/>
        <v>239</v>
      </c>
      <c r="G11" s="10">
        <f t="shared" si="0"/>
        <v>312</v>
      </c>
      <c r="H11" s="9">
        <f t="shared" si="0"/>
        <v>229</v>
      </c>
      <c r="I11" s="11">
        <f t="shared" si="0"/>
        <v>225</v>
      </c>
    </row>
    <row r="12" spans="1:14" ht="13.5" customHeight="1">
      <c r="B12" s="40" t="s">
        <v>12</v>
      </c>
      <c r="C12" s="12">
        <f t="shared" ref="C12:I12" si="1">IF(COUNTA(C6:C9)=0,"",C11/COUNTA(C6:C9))</f>
        <v>77.333333333333329</v>
      </c>
      <c r="D12" s="13"/>
      <c r="E12" s="14">
        <f t="shared" si="1"/>
        <v>78.333333333333329</v>
      </c>
      <c r="F12" s="13">
        <f t="shared" si="1"/>
        <v>79.666666666666671</v>
      </c>
      <c r="G12" s="14">
        <f t="shared" si="1"/>
        <v>78</v>
      </c>
      <c r="H12" s="13">
        <f t="shared" si="1"/>
        <v>76.333333333333329</v>
      </c>
      <c r="I12" s="15">
        <f t="shared" si="1"/>
        <v>75</v>
      </c>
      <c r="N12" s="1" t="s">
        <v>0</v>
      </c>
    </row>
    <row r="13" spans="1:14" ht="3" customHeight="1">
      <c r="B13" s="40"/>
      <c r="C13" s="16"/>
      <c r="D13" s="16"/>
      <c r="E13" s="16"/>
      <c r="F13" s="16"/>
      <c r="G13" s="16"/>
      <c r="H13" s="16"/>
      <c r="I13" s="16"/>
    </row>
    <row r="14" spans="1:14" ht="13.5" customHeight="1">
      <c r="B14" s="40" t="s">
        <v>6</v>
      </c>
      <c r="C14" s="44">
        <f>IF(COUNTA(C6:C9)=0,"",RANK(C12,$C$12:$I$12,1))</f>
        <v>3</v>
      </c>
      <c r="D14" s="44">
        <v>7</v>
      </c>
      <c r="E14" s="44">
        <v>5</v>
      </c>
      <c r="F14" s="44">
        <v>6</v>
      </c>
      <c r="G14" s="44">
        <f t="shared" ref="G14:I14" si="2">IF(COUNTA(G6:G9)=0,"",RANK(G12,$C$12:$I$12,1))</f>
        <v>4</v>
      </c>
      <c r="H14" s="44">
        <f t="shared" si="2"/>
        <v>2</v>
      </c>
      <c r="I14" s="45">
        <f t="shared" si="2"/>
        <v>1</v>
      </c>
      <c r="L14" s="1" t="s">
        <v>0</v>
      </c>
      <c r="M14" s="1" t="s">
        <v>0</v>
      </c>
    </row>
    <row r="15" spans="1:14" ht="13.5" hidden="1" customHeight="1">
      <c r="B15" s="40"/>
      <c r="C15" s="17"/>
      <c r="D15" s="17"/>
      <c r="E15" s="17"/>
      <c r="F15" s="17"/>
      <c r="G15" s="17"/>
      <c r="H15" s="17"/>
      <c r="I15" s="17"/>
    </row>
    <row r="16" spans="1:14" ht="13.5" hidden="1" customHeight="1">
      <c r="B16" s="41" t="s">
        <v>6</v>
      </c>
      <c r="C16" s="18">
        <v>1</v>
      </c>
      <c r="D16" s="18">
        <v>2</v>
      </c>
      <c r="E16" s="18">
        <v>3</v>
      </c>
      <c r="F16" s="18">
        <v>4</v>
      </c>
      <c r="G16" s="18">
        <v>5</v>
      </c>
      <c r="H16" s="18">
        <v>6</v>
      </c>
      <c r="I16" s="18">
        <v>7</v>
      </c>
    </row>
    <row r="17" spans="1:15" ht="13.5" hidden="1" customHeight="1">
      <c r="B17" s="41" t="s">
        <v>11</v>
      </c>
      <c r="C17" s="18">
        <v>7</v>
      </c>
      <c r="D17" s="18">
        <v>6</v>
      </c>
      <c r="E17" s="18">
        <v>5</v>
      </c>
      <c r="F17" s="18">
        <v>4</v>
      </c>
      <c r="G17" s="18">
        <v>3</v>
      </c>
      <c r="H17" s="18">
        <v>2</v>
      </c>
      <c r="I17" s="18">
        <v>1</v>
      </c>
    </row>
    <row r="18" spans="1:15" ht="13.5" hidden="1" customHeight="1">
      <c r="B18" s="41" t="s">
        <v>9</v>
      </c>
      <c r="C18" s="18">
        <f>COUNTIFS($C$14:$I$14,1)</f>
        <v>1</v>
      </c>
      <c r="D18" s="18">
        <f>COUNTIFS($C$14:$I$14,2)</f>
        <v>1</v>
      </c>
      <c r="E18" s="18">
        <f>COUNTIFS($C$14:$I$14,3)</f>
        <v>1</v>
      </c>
      <c r="F18" s="18">
        <f>COUNTIFS($C$14:$I$14,4)</f>
        <v>1</v>
      </c>
      <c r="G18" s="18">
        <f>COUNTIFS($C$14:$I$14,5)</f>
        <v>1</v>
      </c>
      <c r="H18" s="18">
        <f>COUNTIFS($C$14:$I$14,6)</f>
        <v>1</v>
      </c>
      <c r="I18" s="18">
        <f>COUNTIFS($C$14:$I$14,7)</f>
        <v>1</v>
      </c>
    </row>
    <row r="19" spans="1:15" ht="13.5" hidden="1" customHeight="1">
      <c r="B19" s="41" t="s">
        <v>10</v>
      </c>
      <c r="C19" s="19">
        <f>IF($C$18=1,$C$17,IF($C$18=2,($C$17+$D$17)/$C$18,IF($C$18=3,($C$17+$D$17+$E$17)/$C$18,IF($C$18=4,($C$17+$D$17+$E$17+$F$17)/$C$18,IF($C$18=5,($C$17+$D$17+$E$17+$F$17+$G$17)/$C$18,IF($C$18=6,($C$17+$D$17+$E$17+$F$17+$G$17+$H$17)/$C$18,IF($C$18=7,($C$17+$D$17+$E$17+$F$17+$G$17+$H$17+$I$17)/$C$18,0)))))))</f>
        <v>7</v>
      </c>
      <c r="D19" s="19">
        <f>IF($D$18=1,$D$17,IF($D$18=2,($D$17+$E$17)/$D$18,IF($D$18=3,($D$17+$E$17+$F$17)/$D$18,IF($D$18=4,($D$17+$E$17+$F$17+$G$17)/$D$18,IF($D$18=5,($D$17+$E$17+$F$17+$G$17+$H$17)/$D$18,IF($D$18=6,($D$17+$E$17+$F$17+$G$17+$H$17+$I$17)/$D$18,0))))))</f>
        <v>6</v>
      </c>
      <c r="E19" s="19">
        <f>IF($E$18=1,$E$17,IF($E$18=2,($E$17+$F$17)/$E$18,IF($E$18=3,($E$17+$F$17+$G$17)/$E$18,IF($E$18=4,($E$17+$F$17+$G$17+$H$17)/$E$18,IF($E$18=5,($E$17+$F$17+$G$17+$H$17+$I$17)/$E$18,0)))))</f>
        <v>5</v>
      </c>
      <c r="F19" s="19">
        <f>IF($F$18=1,$F$17,IF($F$18=2,($F$17+$G$17)/$F$18,IF($F$18=3,($F$17+$G$17+$H$17)/$F$18,IF($F$18=4,($F$17+$G$17+$H$17+$I$17)/$F$18,0))))</f>
        <v>4</v>
      </c>
      <c r="G19" s="19">
        <f>IF($G$18=1,$G$17,IF($G$18=2,($G$17+$H$17)/$G$18,IF($G$18=3,($G$17+$H$17+$I$17)/$G$18,0)))</f>
        <v>3</v>
      </c>
      <c r="H19" s="19">
        <f>IF($H$18=1,$H$17,IF($H$18=2,($H$17+$I$17)/$H$18,0))</f>
        <v>2</v>
      </c>
      <c r="I19" s="19">
        <f>IF($I$18=1,$I$17,0)</f>
        <v>1</v>
      </c>
      <c r="L19" s="1" t="s">
        <v>0</v>
      </c>
    </row>
    <row r="20" spans="1:15" ht="13.5" customHeight="1">
      <c r="B20" s="40" t="s">
        <v>5</v>
      </c>
      <c r="C20" s="21">
        <f>IF(C14="","",HLOOKUP(C14,$C$16:$I$19,4))</f>
        <v>5</v>
      </c>
      <c r="D20" s="21">
        <v>0</v>
      </c>
      <c r="E20" s="21">
        <f t="shared" ref="E20:I20" si="3">IF(E14="","",HLOOKUP(E14,$C$16:$I$19,4))</f>
        <v>3</v>
      </c>
      <c r="F20" s="21">
        <f t="shared" si="3"/>
        <v>2</v>
      </c>
      <c r="G20" s="21">
        <f t="shared" si="3"/>
        <v>4</v>
      </c>
      <c r="H20" s="21">
        <f t="shared" si="3"/>
        <v>6</v>
      </c>
      <c r="I20" s="21">
        <f t="shared" si="3"/>
        <v>7</v>
      </c>
      <c r="O20" s="1" t="s">
        <v>0</v>
      </c>
    </row>
    <row r="21" spans="1:15" ht="9.9499999999999993" customHeight="1">
      <c r="B21" s="4"/>
      <c r="C21" s="48" t="str">
        <f t="shared" ref="C21:I21" si="4">C41</f>
        <v>ALBON</v>
      </c>
      <c r="D21" s="48" t="str">
        <f t="shared" si="4"/>
        <v>CHANALETS</v>
      </c>
      <c r="E21" s="48" t="str">
        <f t="shared" si="4"/>
        <v>DROME P.</v>
      </c>
      <c r="F21" s="48" t="str">
        <f t="shared" si="4"/>
        <v>EASYGOLF</v>
      </c>
      <c r="G21" s="48" t="str">
        <f t="shared" si="4"/>
        <v>St. CLAIR</v>
      </c>
      <c r="H21" s="48" t="str">
        <f t="shared" si="4"/>
        <v>VALDAINE</v>
      </c>
      <c r="I21" s="48" t="str">
        <f t="shared" si="4"/>
        <v>VALENCE</v>
      </c>
      <c r="M21" s="1" t="s">
        <v>0</v>
      </c>
    </row>
    <row r="22" spans="1:15" ht="13.5" customHeight="1">
      <c r="A22" s="36"/>
      <c r="B22" s="2" t="s">
        <v>23</v>
      </c>
      <c r="C22" s="49"/>
      <c r="D22" s="49"/>
      <c r="E22" s="49"/>
      <c r="F22" s="49"/>
      <c r="G22" s="49"/>
      <c r="H22" s="49"/>
      <c r="I22" s="49"/>
      <c r="J22" s="1">
        <f>IF($C$16=1,$C$15,IF($C$16=2,($C$15+$D$15)/$C$16,IF($C$16=3,($C$15+$D$15+$E$15)/$C$16,IF($C$16=4,($C$15+$D$15+$E$15+$F$15)/$C$16,IF($C$16=5,($C$15+$D$15+$E$15+$F$15+$G$15)/$C$16,IF($C$16=6,($C$15+$D$15+$E$15+$F$15+$G$15+$H$15)/$C$16,IF($C$16=7,($C$15+$D$15+$E$15+$F$15+$G$15+$H$15+$I$15)/$C$16,0)))))))</f>
        <v>0</v>
      </c>
    </row>
    <row r="23" spans="1:15" ht="13.5" customHeight="1">
      <c r="A23" s="43">
        <v>44898</v>
      </c>
      <c r="B23" s="39" t="s">
        <v>1</v>
      </c>
      <c r="C23" s="46">
        <v>77</v>
      </c>
      <c r="D23" s="46">
        <v>73</v>
      </c>
      <c r="E23" s="46">
        <v>74</v>
      </c>
      <c r="F23" s="46">
        <v>81</v>
      </c>
      <c r="G23" s="46">
        <v>75</v>
      </c>
      <c r="H23" s="46">
        <v>80</v>
      </c>
      <c r="I23" s="46">
        <v>77</v>
      </c>
      <c r="L23" s="1" t="s">
        <v>0</v>
      </c>
    </row>
    <row r="24" spans="1:15" ht="13.5" customHeight="1">
      <c r="B24" s="39" t="s">
        <v>2</v>
      </c>
      <c r="C24" s="47">
        <v>77</v>
      </c>
      <c r="D24" s="47">
        <v>79</v>
      </c>
      <c r="E24" s="47">
        <v>79</v>
      </c>
      <c r="F24" s="47">
        <v>82</v>
      </c>
      <c r="G24" s="47">
        <v>84</v>
      </c>
      <c r="H24" s="47">
        <v>82</v>
      </c>
      <c r="I24" s="47">
        <v>80</v>
      </c>
    </row>
    <row r="25" spans="1:15" ht="13.5" customHeight="1">
      <c r="B25" s="39" t="s">
        <v>3</v>
      </c>
      <c r="C25" s="47">
        <v>85</v>
      </c>
      <c r="D25" s="47">
        <v>89</v>
      </c>
      <c r="E25" s="47">
        <v>80</v>
      </c>
      <c r="F25" s="47">
        <v>84</v>
      </c>
      <c r="G25" s="47">
        <v>84</v>
      </c>
      <c r="H25" s="47">
        <v>82</v>
      </c>
      <c r="I25" s="47">
        <v>86</v>
      </c>
    </row>
    <row r="26" spans="1:15" ht="13.5" customHeight="1">
      <c r="B26" s="39" t="s">
        <v>4</v>
      </c>
      <c r="C26" s="47"/>
      <c r="D26" s="47"/>
      <c r="E26" s="47">
        <v>81</v>
      </c>
      <c r="F26" s="47"/>
      <c r="G26" s="47"/>
      <c r="H26" s="47"/>
      <c r="I26" s="47"/>
    </row>
    <row r="27" spans="1:15" ht="3" customHeight="1">
      <c r="B27" s="39"/>
      <c r="C27" s="4"/>
      <c r="D27" s="4"/>
      <c r="E27" s="4"/>
      <c r="F27" s="4"/>
      <c r="G27" s="4"/>
      <c r="H27" s="4"/>
      <c r="I27" s="4"/>
    </row>
    <row r="28" spans="1:15" ht="13.5" hidden="1" customHeight="1">
      <c r="B28" s="39" t="s">
        <v>8</v>
      </c>
      <c r="C28" s="8">
        <f t="shared" ref="C28:I28" si="5">SUM(C23:C26)</f>
        <v>239</v>
      </c>
      <c r="D28" s="9">
        <f t="shared" si="5"/>
        <v>241</v>
      </c>
      <c r="E28" s="10">
        <f t="shared" si="5"/>
        <v>314</v>
      </c>
      <c r="F28" s="9">
        <f t="shared" si="5"/>
        <v>247</v>
      </c>
      <c r="G28" s="10">
        <f t="shared" si="5"/>
        <v>243</v>
      </c>
      <c r="H28" s="9">
        <f t="shared" si="5"/>
        <v>244</v>
      </c>
      <c r="I28" s="11">
        <f t="shared" si="5"/>
        <v>243</v>
      </c>
    </row>
    <row r="29" spans="1:15" ht="13.5" customHeight="1">
      <c r="B29" s="40" t="s">
        <v>12</v>
      </c>
      <c r="C29" s="12">
        <f t="shared" ref="C29:I29" si="6">IF(COUNTA(C23:C26)=0,"",C28/COUNTA(C23:C26))</f>
        <v>79.666666666666671</v>
      </c>
      <c r="D29" s="13">
        <f t="shared" si="6"/>
        <v>80.333333333333329</v>
      </c>
      <c r="E29" s="14">
        <f t="shared" si="6"/>
        <v>78.5</v>
      </c>
      <c r="F29" s="13">
        <f t="shared" si="6"/>
        <v>82.333333333333329</v>
      </c>
      <c r="G29" s="14">
        <f t="shared" si="6"/>
        <v>81</v>
      </c>
      <c r="H29" s="13">
        <f t="shared" si="6"/>
        <v>81.333333333333329</v>
      </c>
      <c r="I29" s="15">
        <f t="shared" si="6"/>
        <v>81</v>
      </c>
      <c r="N29" s="1" t="s">
        <v>0</v>
      </c>
    </row>
    <row r="30" spans="1:15" ht="3" customHeight="1">
      <c r="B30" s="40"/>
      <c r="C30" s="16"/>
      <c r="D30" s="16"/>
      <c r="E30" s="16"/>
      <c r="F30" s="16"/>
      <c r="G30" s="16"/>
      <c r="H30" s="16"/>
      <c r="I30" s="16"/>
    </row>
    <row r="31" spans="1:15" ht="13.5" customHeight="1">
      <c r="B31" s="40" t="s">
        <v>13</v>
      </c>
      <c r="C31" s="26">
        <f>IF(COUNTA(C23:C26)=0,"",RANK(C29,$C$29:$I$29,1))</f>
        <v>2</v>
      </c>
      <c r="D31" s="26">
        <f t="shared" ref="D31:I31" si="7">IF(COUNTA(D23:D26)=0,"",RANK(D29,$C$29:$I$29,1))</f>
        <v>3</v>
      </c>
      <c r="E31" s="26">
        <f t="shared" si="7"/>
        <v>1</v>
      </c>
      <c r="F31" s="26">
        <f t="shared" si="7"/>
        <v>7</v>
      </c>
      <c r="G31" s="26">
        <f t="shared" si="7"/>
        <v>4</v>
      </c>
      <c r="H31" s="26">
        <f t="shared" si="7"/>
        <v>6</v>
      </c>
      <c r="I31" s="26">
        <f t="shared" si="7"/>
        <v>4</v>
      </c>
      <c r="L31" s="1" t="s">
        <v>0</v>
      </c>
    </row>
    <row r="32" spans="1:15" ht="13.5" hidden="1" customHeight="1">
      <c r="B32" s="40"/>
      <c r="C32" s="17"/>
      <c r="D32" s="17"/>
      <c r="E32" s="17"/>
      <c r="F32" s="17"/>
      <c r="G32" s="17"/>
      <c r="H32" s="17"/>
      <c r="I32" s="17"/>
    </row>
    <row r="33" spans="1:15" ht="13.5" hidden="1" customHeight="1">
      <c r="B33" s="41" t="s">
        <v>6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</row>
    <row r="34" spans="1:15" ht="13.5" hidden="1" customHeight="1">
      <c r="B34" s="41" t="s">
        <v>11</v>
      </c>
      <c r="C34" s="18">
        <v>7</v>
      </c>
      <c r="D34" s="18">
        <v>6</v>
      </c>
      <c r="E34" s="18">
        <v>5</v>
      </c>
      <c r="F34" s="18">
        <v>4</v>
      </c>
      <c r="G34" s="18">
        <v>3</v>
      </c>
      <c r="H34" s="18">
        <v>2</v>
      </c>
      <c r="I34" s="18">
        <v>1</v>
      </c>
    </row>
    <row r="35" spans="1:15" ht="13.5" hidden="1" customHeight="1">
      <c r="B35" s="41" t="s">
        <v>9</v>
      </c>
      <c r="C35" s="18">
        <f>COUNTIFS($C$31:$I$31,1)</f>
        <v>1</v>
      </c>
      <c r="D35" s="18">
        <f>COUNTIFS($C$31:$I$31,2)</f>
        <v>1</v>
      </c>
      <c r="E35" s="18">
        <f>COUNTIFS($C$31:$I$31,3)</f>
        <v>1</v>
      </c>
      <c r="F35" s="18">
        <f>COUNTIFS($C$31:$I$31,4)</f>
        <v>2</v>
      </c>
      <c r="G35" s="18">
        <f>COUNTIFS($C$31:$I$31,5)</f>
        <v>0</v>
      </c>
      <c r="H35" s="18">
        <f>COUNTIFS($C$31:$I$31,6)</f>
        <v>1</v>
      </c>
      <c r="I35" s="18">
        <f>COUNTIFS($C$31:$I$31,7)</f>
        <v>1</v>
      </c>
    </row>
    <row r="36" spans="1:15" ht="13.5" hidden="1" customHeight="1">
      <c r="B36" s="41" t="s">
        <v>10</v>
      </c>
      <c r="C36" s="19">
        <f>IF($C$35=1,$C$34,IF($C$35=2,($C$34+$D$34)/$C$35,IF($C$35=3,($C$34+$D$34+$E$34)/$C$35,IF($C$35=4,($C$34+$D$34+$E$34+$F$34)/$C$35,IF($C$35=5,($C$34+$D$34+$E$34+$F$34+$G$34)/$C$35,IF($C$35=6,($C$34+$D$34+$E$34+$F$34+$G$34+$H$34)/$C$35,IF($C$35=7,($C$34+$D$34+$E$34+$F$34+$G$34+$H$34+$I$34)/$C$35,0)))))))</f>
        <v>7</v>
      </c>
      <c r="D36" s="19">
        <f>IF($D$35=1,$D$34,IF($D$35=2,($D$34+$E$34)/$D$35,IF($D$35=3,($D$34+$E$34+$F$34)/$D$35,IF($D$35=4,($D$34+$E$34+$F$34+$G$34)/$D$35,IF($D$35=5,($D$34+$E$34+$F$34+$G$34+$H$34)/$D$35,IF($D$35=6,($D$34+$E$34+$F$34+$G$34+$H$34+$I$34)/$D$35,0))))))</f>
        <v>6</v>
      </c>
      <c r="E36" s="19">
        <f>IF($E$35=1,$E$34,IF($E$35=2,($E$34+$F$34)/$E$35,IF($E$35=3,($E$34+$F$34+$G$34)/$E$35,IF($E$35=4,($E$34+$F$34+$G$34+$H$34)/$E$35,IF($E$35=5,($E$34+$F$34+$G$34+$H$34+$I$34)/$E$35,0)))))</f>
        <v>5</v>
      </c>
      <c r="F36" s="19">
        <f>IF($F$35=1,$F$34,IF($F$35=2,($F$34+$G$34)/$F$35,IF($F$35=3,($F$34+$G$34+$H$34)/$F$35,IF($F$35=4,($F$34+$G$34+$H$34+$I$34)/$F$35,0))))</f>
        <v>3.5</v>
      </c>
      <c r="G36" s="19">
        <f>IF($G$35=1,$G$34,IF($G$35=2,($G$34+$H$34)/$G$35,IF($G$35=3,($G$34+$H$34+$I$34)/$G$35,0)))</f>
        <v>0</v>
      </c>
      <c r="H36" s="19">
        <f>IF($H$35=1,$H$34,IF($H$35=2,($H$34+$I$34)/$H$35,0))</f>
        <v>2</v>
      </c>
      <c r="I36" s="19">
        <f>IF($I$35=1,$I$34,0)</f>
        <v>1</v>
      </c>
      <c r="L36" s="1" t="s">
        <v>0</v>
      </c>
    </row>
    <row r="37" spans="1:15" ht="13.5" customHeight="1">
      <c r="B37" s="40" t="s">
        <v>14</v>
      </c>
      <c r="C37" s="20">
        <f>IF(C31="","",HLOOKUP(C31,$C$33:$I$36,4))</f>
        <v>6</v>
      </c>
      <c r="D37" s="20">
        <f t="shared" ref="D37:I37" si="8">IF(D31="","",HLOOKUP(D31,$C$33:$I$36,4))</f>
        <v>5</v>
      </c>
      <c r="E37" s="20">
        <f t="shared" si="8"/>
        <v>7</v>
      </c>
      <c r="F37" s="20">
        <f t="shared" si="8"/>
        <v>1</v>
      </c>
      <c r="G37" s="20">
        <f t="shared" si="8"/>
        <v>3.5</v>
      </c>
      <c r="H37" s="20">
        <f t="shared" si="8"/>
        <v>2</v>
      </c>
      <c r="I37" s="20">
        <f t="shared" si="8"/>
        <v>3.5</v>
      </c>
      <c r="O37" s="1" t="s">
        <v>0</v>
      </c>
    </row>
    <row r="38" spans="1:15" ht="13.5" customHeight="1">
      <c r="B38" s="4"/>
      <c r="C38" s="4"/>
      <c r="D38" s="4"/>
      <c r="E38" s="4"/>
      <c r="F38" s="4"/>
      <c r="G38" s="4"/>
      <c r="H38" s="4"/>
      <c r="I38" s="4"/>
    </row>
    <row r="39" spans="1:15" ht="13.5" customHeight="1">
      <c r="B39" s="39" t="s">
        <v>7</v>
      </c>
      <c r="C39" s="21">
        <f t="shared" ref="C39:I39" si="9">IF(C37="","",C20+C37)</f>
        <v>11</v>
      </c>
      <c r="D39" s="21">
        <f t="shared" si="9"/>
        <v>5</v>
      </c>
      <c r="E39" s="21">
        <f t="shared" si="9"/>
        <v>10</v>
      </c>
      <c r="F39" s="21">
        <f t="shared" si="9"/>
        <v>3</v>
      </c>
      <c r="G39" s="21">
        <f t="shared" si="9"/>
        <v>7.5</v>
      </c>
      <c r="H39" s="21">
        <f t="shared" si="9"/>
        <v>8</v>
      </c>
      <c r="I39" s="21">
        <f t="shared" si="9"/>
        <v>10.5</v>
      </c>
    </row>
    <row r="40" spans="1:15" ht="13.5" customHeight="1">
      <c r="B40" s="42" t="s">
        <v>6</v>
      </c>
      <c r="C40" s="29">
        <f>IF(C39="","",RANK(C39,C39:I39,0))</f>
        <v>1</v>
      </c>
      <c r="D40" s="29">
        <f>IF(D39="","",RANK(D39,C39:I39,0))</f>
        <v>6</v>
      </c>
      <c r="E40" s="29">
        <f>IF(E39="","",RANK(E39,C39:I39,0))</f>
        <v>3</v>
      </c>
      <c r="F40" s="29">
        <f>IF(F39="","",RANK(F39,C39:I39,0))</f>
        <v>7</v>
      </c>
      <c r="G40" s="29">
        <f>IF(G39="","",RANK(G39,C39:I39,0))</f>
        <v>5</v>
      </c>
      <c r="H40" s="29">
        <f>IF(H39="","",RANK(H39,C39:I39,0))</f>
        <v>4</v>
      </c>
      <c r="I40" s="29">
        <f>IF(I39="","",RANK(I39,C39:I39,0))</f>
        <v>2</v>
      </c>
      <c r="O40" s="1" t="s">
        <v>0</v>
      </c>
    </row>
    <row r="41" spans="1:15" ht="7.5" customHeight="1">
      <c r="B41" s="4"/>
      <c r="C41" s="48" t="str">
        <f>C3</f>
        <v>ALBON</v>
      </c>
      <c r="D41" s="48" t="str">
        <f t="shared" ref="D41:I41" si="10">D3</f>
        <v>CHANALETS</v>
      </c>
      <c r="E41" s="48" t="str">
        <f t="shared" si="10"/>
        <v>DROME P.</v>
      </c>
      <c r="F41" s="48" t="str">
        <f t="shared" si="10"/>
        <v>EASYGOLF</v>
      </c>
      <c r="G41" s="48" t="str">
        <f t="shared" si="10"/>
        <v>St. CLAIR</v>
      </c>
      <c r="H41" s="48" t="str">
        <f t="shared" si="10"/>
        <v>VALDAINE</v>
      </c>
      <c r="I41" s="48" t="str">
        <f t="shared" si="10"/>
        <v>VALENCE</v>
      </c>
    </row>
    <row r="42" spans="1:15" ht="14.25" customHeight="1">
      <c r="A42" s="36"/>
      <c r="B42" s="2" t="s">
        <v>16</v>
      </c>
      <c r="C42" s="49"/>
      <c r="D42" s="49"/>
      <c r="E42" s="49"/>
      <c r="F42" s="49"/>
      <c r="G42" s="49"/>
      <c r="H42" s="49"/>
      <c r="I42" s="49"/>
    </row>
    <row r="43" spans="1:15" ht="13.5" customHeight="1">
      <c r="A43" s="43">
        <v>44912</v>
      </c>
      <c r="B43" s="39" t="s">
        <v>1</v>
      </c>
      <c r="C43" s="23">
        <v>76</v>
      </c>
      <c r="D43" s="23">
        <v>75</v>
      </c>
      <c r="E43" s="23">
        <v>84</v>
      </c>
      <c r="F43" s="23">
        <v>83</v>
      </c>
      <c r="G43" s="23">
        <v>77</v>
      </c>
      <c r="H43" s="23">
        <v>76</v>
      </c>
      <c r="I43" s="23">
        <v>75</v>
      </c>
    </row>
    <row r="44" spans="1:15" ht="13.5" customHeight="1">
      <c r="B44" s="39" t="s">
        <v>2</v>
      </c>
      <c r="C44" s="24">
        <v>80</v>
      </c>
      <c r="D44" s="24">
        <v>78</v>
      </c>
      <c r="E44" s="24">
        <v>85</v>
      </c>
      <c r="F44" s="24">
        <v>94</v>
      </c>
      <c r="G44" s="24">
        <v>87</v>
      </c>
      <c r="H44" s="24">
        <v>79</v>
      </c>
      <c r="I44" s="24">
        <v>82</v>
      </c>
    </row>
    <row r="45" spans="1:15" ht="13.5" customHeight="1">
      <c r="B45" s="39" t="s">
        <v>3</v>
      </c>
      <c r="C45" s="24">
        <v>83</v>
      </c>
      <c r="D45" s="24">
        <v>79</v>
      </c>
      <c r="E45" s="24">
        <v>87</v>
      </c>
      <c r="F45" s="24">
        <v>101</v>
      </c>
      <c r="G45" s="24">
        <v>87</v>
      </c>
      <c r="H45" s="24">
        <v>83</v>
      </c>
      <c r="I45" s="24">
        <v>82</v>
      </c>
    </row>
    <row r="46" spans="1:15" ht="13.5" customHeight="1">
      <c r="B46" s="39" t="s">
        <v>4</v>
      </c>
      <c r="C46" s="24"/>
      <c r="D46" s="24">
        <v>81</v>
      </c>
      <c r="E46" s="24"/>
      <c r="F46" s="24"/>
      <c r="G46" s="24"/>
      <c r="H46" s="24"/>
      <c r="I46" s="24"/>
    </row>
    <row r="47" spans="1:15" ht="2.25" customHeight="1">
      <c r="B47" s="39"/>
      <c r="C47" s="4"/>
      <c r="D47" s="4"/>
      <c r="E47" s="4"/>
      <c r="F47" s="4"/>
      <c r="G47" s="4"/>
      <c r="H47" s="4"/>
      <c r="I47" s="4"/>
    </row>
    <row r="48" spans="1:15" ht="12" hidden="1" customHeight="1">
      <c r="B48" s="39" t="s">
        <v>8</v>
      </c>
      <c r="C48" s="8">
        <f t="shared" ref="C48:I48" si="11">SUM(C43:C46)</f>
        <v>239</v>
      </c>
      <c r="D48" s="9">
        <f t="shared" si="11"/>
        <v>313</v>
      </c>
      <c r="E48" s="10">
        <f t="shared" si="11"/>
        <v>256</v>
      </c>
      <c r="F48" s="9">
        <f t="shared" si="11"/>
        <v>278</v>
      </c>
      <c r="G48" s="10">
        <f t="shared" si="11"/>
        <v>251</v>
      </c>
      <c r="H48" s="9">
        <f t="shared" si="11"/>
        <v>238</v>
      </c>
      <c r="I48" s="11">
        <f t="shared" si="11"/>
        <v>239</v>
      </c>
    </row>
    <row r="49" spans="1:15" ht="13.5" customHeight="1">
      <c r="B49" s="40" t="s">
        <v>12</v>
      </c>
      <c r="C49" s="12">
        <f t="shared" ref="C49:I49" si="12">IF(COUNTA(C43:C46)=0,"",C48/COUNTA(C43:C46))</f>
        <v>79.666666666666671</v>
      </c>
      <c r="D49" s="13">
        <f t="shared" si="12"/>
        <v>78.25</v>
      </c>
      <c r="E49" s="14">
        <f t="shared" si="12"/>
        <v>85.333333333333329</v>
      </c>
      <c r="F49" s="13">
        <f t="shared" si="12"/>
        <v>92.666666666666671</v>
      </c>
      <c r="G49" s="14">
        <f t="shared" si="12"/>
        <v>83.666666666666671</v>
      </c>
      <c r="H49" s="13">
        <f t="shared" si="12"/>
        <v>79.333333333333329</v>
      </c>
      <c r="I49" s="15">
        <f t="shared" si="12"/>
        <v>79.666666666666671</v>
      </c>
      <c r="N49" s="1" t="s">
        <v>0</v>
      </c>
    </row>
    <row r="50" spans="1:15" ht="3" customHeight="1">
      <c r="B50" s="40"/>
      <c r="C50" s="16"/>
      <c r="D50" s="16"/>
      <c r="E50" s="16"/>
      <c r="F50" s="16"/>
      <c r="G50" s="16"/>
      <c r="H50" s="16"/>
      <c r="I50" s="16"/>
    </row>
    <row r="51" spans="1:15" ht="13.5" customHeight="1">
      <c r="B51" s="40" t="s">
        <v>13</v>
      </c>
      <c r="C51" s="25">
        <f>IF(COUNTA(C43:C46)=0,"",RANK(C49,$C$49:$I$49,1))</f>
        <v>3</v>
      </c>
      <c r="D51" s="25">
        <f t="shared" ref="D51:I51" si="13">IF(COUNTA(D43:D46)=0,"",RANK(D49,$C$49:$I$49,1))</f>
        <v>1</v>
      </c>
      <c r="E51" s="25">
        <f t="shared" si="13"/>
        <v>6</v>
      </c>
      <c r="F51" s="25">
        <f t="shared" si="13"/>
        <v>7</v>
      </c>
      <c r="G51" s="25">
        <f t="shared" si="13"/>
        <v>5</v>
      </c>
      <c r="H51" s="25">
        <f t="shared" si="13"/>
        <v>2</v>
      </c>
      <c r="I51" s="33">
        <f t="shared" si="13"/>
        <v>3</v>
      </c>
    </row>
    <row r="52" spans="1:15" ht="9.9499999999999993" hidden="1" customHeight="1">
      <c r="B52" s="40"/>
      <c r="C52" s="17"/>
      <c r="D52" s="17"/>
      <c r="E52" s="17"/>
      <c r="F52" s="17"/>
      <c r="G52" s="17"/>
      <c r="H52" s="17"/>
      <c r="I52" s="17"/>
    </row>
    <row r="53" spans="1:15" ht="9.9499999999999993" hidden="1" customHeight="1">
      <c r="B53" s="41" t="s">
        <v>6</v>
      </c>
      <c r="C53" s="18">
        <v>1</v>
      </c>
      <c r="D53" s="18">
        <v>2</v>
      </c>
      <c r="E53" s="18">
        <v>3</v>
      </c>
      <c r="F53" s="18">
        <v>4</v>
      </c>
      <c r="G53" s="18">
        <v>5</v>
      </c>
      <c r="H53" s="18">
        <v>6</v>
      </c>
      <c r="I53" s="18">
        <v>7</v>
      </c>
    </row>
    <row r="54" spans="1:15" ht="9.9499999999999993" hidden="1" customHeight="1">
      <c r="B54" s="41" t="s">
        <v>11</v>
      </c>
      <c r="C54" s="18">
        <v>7</v>
      </c>
      <c r="D54" s="18">
        <v>6</v>
      </c>
      <c r="E54" s="18">
        <v>5</v>
      </c>
      <c r="F54" s="18">
        <v>4</v>
      </c>
      <c r="G54" s="18">
        <v>3</v>
      </c>
      <c r="H54" s="18">
        <v>2</v>
      </c>
      <c r="I54" s="18">
        <v>1</v>
      </c>
    </row>
    <row r="55" spans="1:15" ht="9.9499999999999993" hidden="1" customHeight="1">
      <c r="B55" s="41" t="s">
        <v>9</v>
      </c>
      <c r="C55" s="18">
        <f>COUNTIFS($C$51:$I$51,1)</f>
        <v>1</v>
      </c>
      <c r="D55" s="18">
        <f>COUNTIFS($C$51:$I$51,2)</f>
        <v>1</v>
      </c>
      <c r="E55" s="18">
        <f>COUNTIFS($C$51:$I$51,3)</f>
        <v>2</v>
      </c>
      <c r="F55" s="18">
        <f>COUNTIFS($C$51:$I$51,4)</f>
        <v>0</v>
      </c>
      <c r="G55" s="18">
        <f>COUNTIFS($C$51:$I$51,5)</f>
        <v>1</v>
      </c>
      <c r="H55" s="18">
        <f>COUNTIFS($C$51:$I$51,6)</f>
        <v>1</v>
      </c>
      <c r="I55" s="18">
        <f>COUNTIFS($C$51:$I$51,7)</f>
        <v>1</v>
      </c>
    </row>
    <row r="56" spans="1:15" ht="9.9499999999999993" hidden="1" customHeight="1">
      <c r="B56" s="41" t="s">
        <v>10</v>
      </c>
      <c r="C56" s="19">
        <f>IF($C$55=1,$C$54,IF($C$55=2,($C$54+$D$54)/$C$55,IF($C$55=3,($C$54+$D$54+$E$54)/$C$55,IF($C$55=4,($C$54+$D$54+$E$54+$F$54)/$C$55,IF($C$55=5,($C$54+$D$54+$E$54+$F$54+$G$54)/$C$55,IF($C$55=6,($C$54+$D$54+$E$54+$F$54+$G$54+$H$54)/$C$55,IF($C$55=7,($C$54+$D$54+$E$54+$F$54+$G$54+$H$54+$I$54)/$C$55,0)))))))</f>
        <v>7</v>
      </c>
      <c r="D56" s="19">
        <f>IF($D$55=1,$D$54,IF($D$55=2,($D$54+$E$54)/$D$55,IF($D$55=3,($D$54+$E$54+$F$54)/$D$55,IF($D$55=4,($D$54+$E$54+$F$54+$G$54)/$D$55,IF($D$55=5,($D$54+$E$54+$F$54+$G$54+$H$54)/$D$55,IF($D$55=6,($D$54+$E$54+$F$54+$G$54+$H$54+$I$54)/$D$55,0))))))</f>
        <v>6</v>
      </c>
      <c r="E56" s="19">
        <f>IF($E$55=1,$E$54,IF($E$55=2,($E$54+$F$54)/$E$55,IF($E$55=3,($E$54+$F$54+$G$54)/$E$55,IF($E$55=4,($E$54+$F$54+$G$54+$H$54)/$E$55,IF($E$55=5,($E$54+$F$54+$G$54+$H$54+$I$54)/$E$55,0)))))</f>
        <v>4.5</v>
      </c>
      <c r="F56" s="19">
        <f>IF($F$55=1,$F$54,IF($F$55=2,($F$54+$G$54)/$F$55,IF($F$55=3,($F$54+$G$54+$H$54)/$F$55,IF($F$55=4,($F$54+$G$54+$H$54+$I$54)/$F$55,0))))</f>
        <v>0</v>
      </c>
      <c r="G56" s="19">
        <f>IF($G$55=1,$G$54,IF($G$55=2,($G$54+$H$54)/$G$55,IF($G$55=3,($G$54+$H$54+$I$54)/$G$55,0)))</f>
        <v>3</v>
      </c>
      <c r="H56" s="19">
        <f>IF($H$55=1,$H$54,IF($H$55=2,($H$54+$I$54)/$H$55,0))</f>
        <v>2</v>
      </c>
      <c r="I56" s="19">
        <f>IF($I$55=1,$I$54,0)</f>
        <v>1</v>
      </c>
      <c r="L56" s="1" t="s">
        <v>0</v>
      </c>
    </row>
    <row r="57" spans="1:15" ht="13.5" customHeight="1">
      <c r="B57" s="40" t="s">
        <v>14</v>
      </c>
      <c r="C57" s="20">
        <f>IF(C51="","",HLOOKUP(C51,$C$53:$I$56,4))</f>
        <v>4.5</v>
      </c>
      <c r="D57" s="20">
        <f t="shared" ref="D57:I57" si="14">IF(D51="","",HLOOKUP(D51,$C$53:$I$56,4))</f>
        <v>7</v>
      </c>
      <c r="E57" s="20">
        <f t="shared" si="14"/>
        <v>2</v>
      </c>
      <c r="F57" s="20">
        <f t="shared" si="14"/>
        <v>1</v>
      </c>
      <c r="G57" s="20">
        <f t="shared" si="14"/>
        <v>3</v>
      </c>
      <c r="H57" s="20">
        <f t="shared" si="14"/>
        <v>6</v>
      </c>
      <c r="I57" s="20">
        <f t="shared" si="14"/>
        <v>4.5</v>
      </c>
      <c r="O57" s="1" t="s">
        <v>0</v>
      </c>
    </row>
    <row r="58" spans="1:15" ht="3" customHeight="1">
      <c r="B58" s="4"/>
      <c r="C58" s="4"/>
      <c r="D58" s="4"/>
      <c r="E58" s="4"/>
      <c r="F58" s="4"/>
      <c r="G58" s="4"/>
      <c r="H58" s="4"/>
      <c r="I58" s="4"/>
    </row>
    <row r="59" spans="1:15" ht="15" customHeight="1">
      <c r="B59" s="39" t="s">
        <v>7</v>
      </c>
      <c r="C59" s="21">
        <f t="shared" ref="C59:I59" si="15">IF(C57="","",C39+C57)</f>
        <v>15.5</v>
      </c>
      <c r="D59" s="21">
        <f t="shared" si="15"/>
        <v>12</v>
      </c>
      <c r="E59" s="21">
        <f t="shared" si="15"/>
        <v>12</v>
      </c>
      <c r="F59" s="21">
        <f t="shared" si="15"/>
        <v>4</v>
      </c>
      <c r="G59" s="21">
        <f t="shared" si="15"/>
        <v>10.5</v>
      </c>
      <c r="H59" s="21">
        <f t="shared" si="15"/>
        <v>14</v>
      </c>
      <c r="I59" s="21">
        <f t="shared" si="15"/>
        <v>15</v>
      </c>
    </row>
    <row r="60" spans="1:15" ht="15" customHeight="1">
      <c r="B60" s="42" t="s">
        <v>6</v>
      </c>
      <c r="C60" s="29">
        <f>IF(C59="","",RANK(C59,C59:I59,0))</f>
        <v>1</v>
      </c>
      <c r="D60" s="29">
        <f>IF(D59="","",RANK(D59,C59:I59,0))</f>
        <v>4</v>
      </c>
      <c r="E60" s="29">
        <f>IF(E59="","",RANK(E59,C59:I59,0))</f>
        <v>4</v>
      </c>
      <c r="F60" s="29">
        <f>IF(F59="","",RANK(F59,C59:I59,0))</f>
        <v>7</v>
      </c>
      <c r="G60" s="29">
        <f>IF(G59="","",RANK(G59,C59:I59,0))</f>
        <v>6</v>
      </c>
      <c r="H60" s="29">
        <f>IF(H59="","",RANK(H59,C59:I59,0))</f>
        <v>3</v>
      </c>
      <c r="I60" s="29">
        <f>IF(I59="","",RANK(I59,C59:I59,0))</f>
        <v>2</v>
      </c>
      <c r="O60" s="1" t="s">
        <v>0</v>
      </c>
    </row>
    <row r="61" spans="1:15" ht="7.5" customHeight="1">
      <c r="B61" s="4"/>
      <c r="C61" s="48" t="str">
        <f t="shared" ref="C61:I61" si="16">C81</f>
        <v>ALBON</v>
      </c>
      <c r="D61" s="48" t="str">
        <f t="shared" si="16"/>
        <v>CHANALETS</v>
      </c>
      <c r="E61" s="48" t="str">
        <f t="shared" si="16"/>
        <v>DROME P.</v>
      </c>
      <c r="F61" s="48" t="str">
        <f t="shared" si="16"/>
        <v>EASYGOLF</v>
      </c>
      <c r="G61" s="48" t="str">
        <f t="shared" si="16"/>
        <v>St. CLAIR</v>
      </c>
      <c r="H61" s="48" t="str">
        <f t="shared" si="16"/>
        <v>VALDAINE</v>
      </c>
      <c r="I61" s="48" t="str">
        <f t="shared" si="16"/>
        <v>VALENCE</v>
      </c>
    </row>
    <row r="62" spans="1:15" ht="14.25" customHeight="1">
      <c r="A62" s="37"/>
      <c r="B62" s="2" t="s">
        <v>26</v>
      </c>
      <c r="C62" s="49"/>
      <c r="D62" s="49"/>
      <c r="E62" s="49"/>
      <c r="F62" s="49"/>
      <c r="G62" s="49"/>
      <c r="H62" s="49"/>
      <c r="I62" s="49"/>
    </row>
    <row r="63" spans="1:15" ht="13.5" customHeight="1">
      <c r="A63" s="43">
        <v>44940</v>
      </c>
      <c r="B63" s="39" t="s">
        <v>1</v>
      </c>
      <c r="C63" s="23">
        <v>75</v>
      </c>
      <c r="D63" s="23">
        <v>74</v>
      </c>
      <c r="E63" s="23">
        <v>80</v>
      </c>
      <c r="F63" s="23">
        <v>78</v>
      </c>
      <c r="G63" s="23">
        <v>72</v>
      </c>
      <c r="H63" s="23">
        <v>77</v>
      </c>
      <c r="I63" s="23">
        <v>75</v>
      </c>
    </row>
    <row r="64" spans="1:15" ht="13.5" customHeight="1">
      <c r="B64" s="39" t="s">
        <v>2</v>
      </c>
      <c r="C64" s="24">
        <v>78</v>
      </c>
      <c r="D64" s="24">
        <v>78</v>
      </c>
      <c r="E64" s="24">
        <v>80</v>
      </c>
      <c r="F64" s="24">
        <v>82</v>
      </c>
      <c r="G64" s="24">
        <v>73</v>
      </c>
      <c r="H64" s="24">
        <v>79</v>
      </c>
      <c r="I64" s="24">
        <v>76</v>
      </c>
    </row>
    <row r="65" spans="2:15" ht="13.5" customHeight="1">
      <c r="B65" s="39" t="s">
        <v>3</v>
      </c>
      <c r="C65" s="24">
        <v>80</v>
      </c>
      <c r="D65" s="24">
        <v>78</v>
      </c>
      <c r="E65" s="24">
        <v>83</v>
      </c>
      <c r="F65" s="24">
        <v>87</v>
      </c>
      <c r="G65" s="24">
        <v>81</v>
      </c>
      <c r="H65" s="24">
        <v>82</v>
      </c>
      <c r="I65" s="24">
        <v>80</v>
      </c>
    </row>
    <row r="66" spans="2:15" ht="13.5" customHeight="1">
      <c r="B66" s="39" t="s">
        <v>4</v>
      </c>
      <c r="C66" s="24"/>
      <c r="D66" s="24"/>
      <c r="E66" s="24"/>
      <c r="F66" s="24"/>
      <c r="G66" s="24"/>
      <c r="H66" s="24"/>
      <c r="I66" s="24">
        <v>82</v>
      </c>
    </row>
    <row r="67" spans="2:15" ht="2.25" customHeight="1">
      <c r="B67" s="39"/>
      <c r="C67" s="4"/>
      <c r="D67" s="4"/>
      <c r="E67" s="4"/>
      <c r="F67" s="4"/>
      <c r="G67" s="4"/>
      <c r="H67" s="4"/>
      <c r="I67" s="4"/>
    </row>
    <row r="68" spans="2:15" ht="12" hidden="1" customHeight="1">
      <c r="B68" s="39" t="s">
        <v>8</v>
      </c>
      <c r="C68" s="8">
        <f t="shared" ref="C68:I68" si="17">SUM(C63:C66)</f>
        <v>233</v>
      </c>
      <c r="D68" s="9">
        <f t="shared" si="17"/>
        <v>230</v>
      </c>
      <c r="E68" s="10">
        <f t="shared" si="17"/>
        <v>243</v>
      </c>
      <c r="F68" s="9">
        <f t="shared" si="17"/>
        <v>247</v>
      </c>
      <c r="G68" s="10">
        <f t="shared" si="17"/>
        <v>226</v>
      </c>
      <c r="H68" s="9">
        <f t="shared" si="17"/>
        <v>238</v>
      </c>
      <c r="I68" s="11">
        <f t="shared" si="17"/>
        <v>313</v>
      </c>
    </row>
    <row r="69" spans="2:15" ht="13.5" customHeight="1">
      <c r="B69" s="40" t="s">
        <v>12</v>
      </c>
      <c r="C69" s="12">
        <f t="shared" ref="C69:I69" si="18">IF(COUNTA(C63:C66)=0,"",C68/COUNTA(C63:C66))</f>
        <v>77.666666666666671</v>
      </c>
      <c r="D69" s="13">
        <f t="shared" si="18"/>
        <v>76.666666666666671</v>
      </c>
      <c r="E69" s="14">
        <f t="shared" si="18"/>
        <v>81</v>
      </c>
      <c r="F69" s="13">
        <f t="shared" si="18"/>
        <v>82.333333333333329</v>
      </c>
      <c r="G69" s="14">
        <f t="shared" si="18"/>
        <v>75.333333333333329</v>
      </c>
      <c r="H69" s="13">
        <f t="shared" si="18"/>
        <v>79.333333333333329</v>
      </c>
      <c r="I69" s="15">
        <f t="shared" si="18"/>
        <v>78.25</v>
      </c>
      <c r="N69" s="1" t="s">
        <v>0</v>
      </c>
    </row>
    <row r="70" spans="2:15" ht="3" customHeight="1">
      <c r="B70" s="40"/>
      <c r="C70" s="16"/>
      <c r="D70" s="16"/>
      <c r="E70" s="16"/>
      <c r="F70" s="16"/>
      <c r="G70" s="16"/>
      <c r="H70" s="16"/>
      <c r="I70" s="16"/>
    </row>
    <row r="71" spans="2:15" ht="13.5" customHeight="1">
      <c r="B71" s="40" t="s">
        <v>13</v>
      </c>
      <c r="C71" s="26">
        <f>IF(COUNTA(C63:C66)=0,"",RANK(C69,$C$69:$I$69,1))</f>
        <v>3</v>
      </c>
      <c r="D71" s="26">
        <f t="shared" ref="D71:I71" si="19">IF(COUNTA(D63:D66)=0,"",RANK(D69,$C$69:$I$69,1))</f>
        <v>2</v>
      </c>
      <c r="E71" s="26">
        <f t="shared" si="19"/>
        <v>6</v>
      </c>
      <c r="F71" s="26">
        <f t="shared" si="19"/>
        <v>7</v>
      </c>
      <c r="G71" s="26">
        <f t="shared" si="19"/>
        <v>1</v>
      </c>
      <c r="H71" s="26">
        <f t="shared" si="19"/>
        <v>5</v>
      </c>
      <c r="I71" s="26">
        <f t="shared" si="19"/>
        <v>4</v>
      </c>
    </row>
    <row r="72" spans="2:15" ht="9.9499999999999993" hidden="1" customHeight="1">
      <c r="B72" s="40"/>
      <c r="C72" s="17"/>
      <c r="D72" s="17"/>
      <c r="E72" s="17"/>
      <c r="F72" s="17"/>
      <c r="G72" s="17"/>
      <c r="H72" s="17"/>
      <c r="I72" s="17"/>
    </row>
    <row r="73" spans="2:15" ht="9.9499999999999993" hidden="1" customHeight="1">
      <c r="B73" s="41" t="s">
        <v>6</v>
      </c>
      <c r="C73" s="18">
        <v>1</v>
      </c>
      <c r="D73" s="18">
        <v>2</v>
      </c>
      <c r="E73" s="18">
        <v>3</v>
      </c>
      <c r="F73" s="18">
        <v>4</v>
      </c>
      <c r="G73" s="18">
        <v>5</v>
      </c>
      <c r="H73" s="18">
        <v>6</v>
      </c>
      <c r="I73" s="18">
        <v>7</v>
      </c>
    </row>
    <row r="74" spans="2:15" ht="9.9499999999999993" hidden="1" customHeight="1">
      <c r="B74" s="41" t="s">
        <v>11</v>
      </c>
      <c r="C74" s="18">
        <v>7</v>
      </c>
      <c r="D74" s="18">
        <v>6</v>
      </c>
      <c r="E74" s="18">
        <v>5</v>
      </c>
      <c r="F74" s="18">
        <v>4</v>
      </c>
      <c r="G74" s="18">
        <v>3</v>
      </c>
      <c r="H74" s="18">
        <v>2</v>
      </c>
      <c r="I74" s="18">
        <v>1</v>
      </c>
    </row>
    <row r="75" spans="2:15" ht="9.9499999999999993" hidden="1" customHeight="1">
      <c r="B75" s="41" t="s">
        <v>9</v>
      </c>
      <c r="C75" s="18">
        <f>COUNTIFS($C$71:$I$71,1)</f>
        <v>1</v>
      </c>
      <c r="D75" s="18">
        <f>COUNTIFS($C$71:$I$71,2)</f>
        <v>1</v>
      </c>
      <c r="E75" s="18">
        <f>COUNTIFS($C$71:$I$71,3)</f>
        <v>1</v>
      </c>
      <c r="F75" s="18">
        <f>COUNTIFS($C$71:$I$71,4)</f>
        <v>1</v>
      </c>
      <c r="G75" s="18">
        <f>COUNTIFS($C$71:$I$71,5)</f>
        <v>1</v>
      </c>
      <c r="H75" s="18">
        <f>COUNTIFS($C$71:$I$71,6)</f>
        <v>1</v>
      </c>
      <c r="I75" s="18">
        <f>COUNTIFS($C$71:$I$71,7)</f>
        <v>1</v>
      </c>
    </row>
    <row r="76" spans="2:15" ht="9.9499999999999993" hidden="1" customHeight="1">
      <c r="B76" s="41" t="s">
        <v>10</v>
      </c>
      <c r="C76" s="19">
        <f>IF($C$75=1,$C$74,IF($C$75=2,($C$74+$D$74)/$C$75,IF($C$75=3,($C$74+$D$74+$E$74)/$C$75,IF($C$75=4,($C$74+$D$74+$E$74+$F$74)/$C$75,IF($C$75=5,($C$74+$D$74+$E$74+$F$74+$G$74)/$C$75,IF($C$75=6,($C$74+$D$74+$E$74+$F$74+$G$74+$H$74)/$C$75,IF($C$75=7,($C$74+$D$74+$E$74+$F$74+$G$74+$H$74+$I$74)/$C$75,0)))))))</f>
        <v>7</v>
      </c>
      <c r="D76" s="19">
        <f>IF($D$75=1,$D$74,IF($D$75=2,($D$74+$E$74)/$D$75,IF($D$75=3,($D$74+$E$74+$F$74)/$D$75,IF($D$75=4,($D$74+$E$74+$F$74+$G$74)/$D$75,IF($D$75=5,($D$74+$E$74+$F$74+$G$74+$H$74)/$D$75,IF($D$75=6,($D$74+$E$74+$F$74+$G$74+$H$74+$I$74)/$D$75,0))))))</f>
        <v>6</v>
      </c>
      <c r="E76" s="19">
        <f>IF($E$75=1,$E$74,IF($E$75=2,($E$74+$F$74)/$E$75,IF($E$75=3,($E$74+$F$74+$G$74)/$E$75,IF($E$75=4,($E$74+$F$74+$G$74+$H$74)/$E$75,IF($E$75=5,($E$74+$F$74+$G$74+$H$74+$I$74)/$E$75,0)))))</f>
        <v>5</v>
      </c>
      <c r="F76" s="19">
        <f>IF($F$75=1,$F$74,IF($F$75=2,($F$74+$G$74)/$F$75,IF($F$75=3,($F$74+$G$74+$H$74)/$F$75,IF($F$75=4,($F$74+$G$74+$H$74+$I$74)/$F$75,0))))</f>
        <v>4</v>
      </c>
      <c r="G76" s="19">
        <f>IF($G$75=1,$G$74,IF($G$75=2,($G$74+$H$74)/$G$75,IF($G$75=3,($G$74+$H$74+$I$74)/$G$75,0)))</f>
        <v>3</v>
      </c>
      <c r="H76" s="19">
        <f>IF($H$75=1,$H$74,IF($H$75=2,($H$74+$I$74)/$H$75,0))</f>
        <v>2</v>
      </c>
      <c r="I76" s="19">
        <f>IF($I$75=1,$I$74,0)</f>
        <v>1</v>
      </c>
      <c r="L76" s="1" t="s">
        <v>0</v>
      </c>
    </row>
    <row r="77" spans="2:15" ht="13.5" customHeight="1">
      <c r="B77" s="40" t="s">
        <v>14</v>
      </c>
      <c r="C77" s="20">
        <f>IF(C71="","",HLOOKUP(C71,$C$73:$I$76,4))</f>
        <v>5</v>
      </c>
      <c r="D77" s="20">
        <f t="shared" ref="D77:I77" si="20">IF(D71="","",HLOOKUP(D71,$C$73:$I$76,4))</f>
        <v>6</v>
      </c>
      <c r="E77" s="20">
        <f t="shared" si="20"/>
        <v>2</v>
      </c>
      <c r="F77" s="20">
        <f t="shared" si="20"/>
        <v>1</v>
      </c>
      <c r="G77" s="20">
        <f t="shared" si="20"/>
        <v>7</v>
      </c>
      <c r="H77" s="20">
        <f t="shared" si="20"/>
        <v>3</v>
      </c>
      <c r="I77" s="20">
        <f t="shared" si="20"/>
        <v>4</v>
      </c>
      <c r="O77" s="1" t="s">
        <v>0</v>
      </c>
    </row>
    <row r="78" spans="2:15" ht="3" customHeight="1">
      <c r="B78" s="4"/>
      <c r="C78" s="4"/>
      <c r="D78" s="4"/>
      <c r="E78" s="4"/>
      <c r="F78" s="4"/>
      <c r="G78" s="4"/>
      <c r="H78" s="4"/>
      <c r="I78" s="4"/>
    </row>
    <row r="79" spans="2:15" ht="15" customHeight="1">
      <c r="B79" s="39" t="s">
        <v>7</v>
      </c>
      <c r="C79" s="21">
        <f t="shared" ref="C79:I79" si="21">IF(C77="","",C59+C77)</f>
        <v>20.5</v>
      </c>
      <c r="D79" s="21">
        <f t="shared" si="21"/>
        <v>18</v>
      </c>
      <c r="E79" s="21">
        <f t="shared" si="21"/>
        <v>14</v>
      </c>
      <c r="F79" s="21">
        <f t="shared" si="21"/>
        <v>5</v>
      </c>
      <c r="G79" s="21">
        <f t="shared" si="21"/>
        <v>17.5</v>
      </c>
      <c r="H79" s="21">
        <f t="shared" si="21"/>
        <v>17</v>
      </c>
      <c r="I79" s="21">
        <f t="shared" si="21"/>
        <v>19</v>
      </c>
    </row>
    <row r="80" spans="2:15" ht="15" customHeight="1">
      <c r="B80" s="42" t="s">
        <v>6</v>
      </c>
      <c r="C80" s="29">
        <f>IF(C79="","",RANK(C79,C79:I79,0))</f>
        <v>1</v>
      </c>
      <c r="D80" s="29">
        <f>IF(D79="","",RANK(D79,C79:I79,0))</f>
        <v>3</v>
      </c>
      <c r="E80" s="29">
        <f>IF(E79="","",RANK(E79,C79:I79,0))</f>
        <v>6</v>
      </c>
      <c r="F80" s="29">
        <f>IF(F79="","",RANK(F79,C79:I79,0))</f>
        <v>7</v>
      </c>
      <c r="G80" s="29">
        <f>IF(G79="","",RANK(G79,C79:I79,0))</f>
        <v>4</v>
      </c>
      <c r="H80" s="29">
        <f>IF(H79="","",RANK(H79,C79:I79,0))</f>
        <v>5</v>
      </c>
      <c r="I80" s="29">
        <f>IF(I79="","",RANK(I79,C79:I79,0))</f>
        <v>2</v>
      </c>
      <c r="O80" s="1" t="s">
        <v>0</v>
      </c>
    </row>
    <row r="81" spans="1:14" ht="7.5" customHeight="1">
      <c r="B81" s="4"/>
      <c r="C81" s="48" t="str">
        <f>C41</f>
        <v>ALBON</v>
      </c>
      <c r="D81" s="48" t="str">
        <f t="shared" ref="D81:I81" si="22">D41</f>
        <v>CHANALETS</v>
      </c>
      <c r="E81" s="48" t="str">
        <f t="shared" si="22"/>
        <v>DROME P.</v>
      </c>
      <c r="F81" s="48" t="str">
        <f t="shared" si="22"/>
        <v>EASYGOLF</v>
      </c>
      <c r="G81" s="48" t="str">
        <f t="shared" si="22"/>
        <v>St. CLAIR</v>
      </c>
      <c r="H81" s="48" t="str">
        <f t="shared" si="22"/>
        <v>VALDAINE</v>
      </c>
      <c r="I81" s="48" t="str">
        <f t="shared" si="22"/>
        <v>VALENCE</v>
      </c>
    </row>
    <row r="82" spans="1:14" ht="14.25" customHeight="1">
      <c r="A82" s="37"/>
      <c r="B82" s="2" t="s">
        <v>28</v>
      </c>
      <c r="C82" s="49"/>
      <c r="D82" s="49"/>
      <c r="E82" s="49"/>
      <c r="F82" s="49"/>
      <c r="G82" s="49"/>
      <c r="H82" s="49"/>
      <c r="I82" s="49"/>
    </row>
    <row r="83" spans="1:14" ht="13.5" customHeight="1">
      <c r="A83" s="43">
        <v>44954</v>
      </c>
      <c r="B83" s="39" t="s">
        <v>1</v>
      </c>
      <c r="C83" s="23">
        <v>78</v>
      </c>
      <c r="D83" s="23">
        <v>75</v>
      </c>
      <c r="E83" s="23">
        <v>80</v>
      </c>
      <c r="F83" s="23">
        <v>77</v>
      </c>
      <c r="G83" s="23">
        <v>78</v>
      </c>
      <c r="H83" s="23">
        <v>76</v>
      </c>
      <c r="I83" s="23">
        <v>76</v>
      </c>
    </row>
    <row r="84" spans="1:14" ht="13.5" customHeight="1">
      <c r="B84" s="39" t="s">
        <v>2</v>
      </c>
      <c r="C84" s="24">
        <v>81</v>
      </c>
      <c r="D84" s="24">
        <v>76</v>
      </c>
      <c r="E84" s="24">
        <v>80</v>
      </c>
      <c r="F84" s="24">
        <v>78</v>
      </c>
      <c r="G84" s="24">
        <v>82</v>
      </c>
      <c r="H84" s="24">
        <v>79</v>
      </c>
      <c r="I84" s="24">
        <v>79</v>
      </c>
    </row>
    <row r="85" spans="1:14" ht="13.5" customHeight="1">
      <c r="B85" s="39" t="s">
        <v>3</v>
      </c>
      <c r="C85" s="24">
        <v>85</v>
      </c>
      <c r="D85" s="24">
        <v>78</v>
      </c>
      <c r="E85" s="24">
        <v>84</v>
      </c>
      <c r="F85" s="24">
        <v>79</v>
      </c>
      <c r="G85" s="24">
        <v>86</v>
      </c>
      <c r="H85" s="24">
        <v>84</v>
      </c>
      <c r="I85" s="24">
        <v>83</v>
      </c>
    </row>
    <row r="86" spans="1:14" ht="13.5" customHeight="1">
      <c r="B86" s="39" t="s">
        <v>4</v>
      </c>
      <c r="C86" s="24"/>
      <c r="D86" s="24"/>
      <c r="E86" s="24"/>
      <c r="F86" s="24">
        <v>79</v>
      </c>
      <c r="G86" s="24"/>
      <c r="H86" s="24"/>
      <c r="I86" s="24"/>
    </row>
    <row r="87" spans="1:14" ht="2.25" customHeight="1">
      <c r="B87" s="39"/>
      <c r="C87" s="4"/>
      <c r="D87" s="4"/>
      <c r="E87" s="4"/>
      <c r="F87" s="4"/>
      <c r="G87" s="4"/>
      <c r="H87" s="4"/>
      <c r="I87" s="4"/>
    </row>
    <row r="88" spans="1:14" ht="12" hidden="1" customHeight="1">
      <c r="B88" s="39" t="s">
        <v>8</v>
      </c>
      <c r="C88" s="8">
        <f t="shared" ref="C88:I88" si="23">SUM(C83:C86)</f>
        <v>244</v>
      </c>
      <c r="D88" s="9">
        <f t="shared" si="23"/>
        <v>229</v>
      </c>
      <c r="E88" s="10">
        <f t="shared" si="23"/>
        <v>244</v>
      </c>
      <c r="F88" s="9">
        <f t="shared" si="23"/>
        <v>313</v>
      </c>
      <c r="G88" s="10">
        <f t="shared" si="23"/>
        <v>246</v>
      </c>
      <c r="H88" s="9">
        <f t="shared" si="23"/>
        <v>239</v>
      </c>
      <c r="I88" s="11">
        <f t="shared" si="23"/>
        <v>238</v>
      </c>
    </row>
    <row r="89" spans="1:14" ht="13.5" customHeight="1">
      <c r="B89" s="40" t="s">
        <v>12</v>
      </c>
      <c r="C89" s="12">
        <f t="shared" ref="C89:I89" si="24">IF(COUNTA(C83:C86)=0,"",C88/COUNTA(C83:C86))</f>
        <v>81.333333333333329</v>
      </c>
      <c r="D89" s="13">
        <f t="shared" si="24"/>
        <v>76.333333333333329</v>
      </c>
      <c r="E89" s="14">
        <f t="shared" si="24"/>
        <v>81.333333333333329</v>
      </c>
      <c r="F89" s="13">
        <f t="shared" si="24"/>
        <v>78.25</v>
      </c>
      <c r="G89" s="14">
        <f t="shared" si="24"/>
        <v>82</v>
      </c>
      <c r="H89" s="13">
        <f t="shared" si="24"/>
        <v>79.666666666666671</v>
      </c>
      <c r="I89" s="15">
        <f t="shared" si="24"/>
        <v>79.333333333333329</v>
      </c>
      <c r="N89" s="1" t="s">
        <v>0</v>
      </c>
    </row>
    <row r="90" spans="1:14" ht="3" customHeight="1">
      <c r="B90" s="40"/>
      <c r="C90" s="16"/>
      <c r="D90" s="16"/>
      <c r="E90" s="16"/>
      <c r="F90" s="16"/>
      <c r="G90" s="16"/>
      <c r="H90" s="16"/>
      <c r="I90" s="16"/>
    </row>
    <row r="91" spans="1:14" ht="13.5" customHeight="1">
      <c r="B91" s="40" t="s">
        <v>13</v>
      </c>
      <c r="C91" s="25">
        <f>IF(COUNTA(C83:C86)=0,"",RANK(C89,$C$89:$I$89,1))</f>
        <v>5</v>
      </c>
      <c r="D91" s="25">
        <f t="shared" ref="D91:I91" si="25">IF(COUNTA(D83:D86)=0,"",RANK(D89,$C$89:$I$89,1))</f>
        <v>1</v>
      </c>
      <c r="E91" s="25">
        <f t="shared" si="25"/>
        <v>5</v>
      </c>
      <c r="F91" s="25">
        <f t="shared" si="25"/>
        <v>2</v>
      </c>
      <c r="G91" s="25">
        <f t="shared" si="25"/>
        <v>7</v>
      </c>
      <c r="H91" s="25">
        <f t="shared" si="25"/>
        <v>4</v>
      </c>
      <c r="I91" s="33">
        <f t="shared" si="25"/>
        <v>3</v>
      </c>
    </row>
    <row r="92" spans="1:14" ht="9.9499999999999993" hidden="1" customHeight="1">
      <c r="B92" s="40"/>
      <c r="C92" s="17"/>
      <c r="D92" s="17"/>
      <c r="E92" s="17"/>
      <c r="F92" s="17"/>
      <c r="G92" s="17"/>
      <c r="H92" s="17"/>
      <c r="I92" s="17"/>
    </row>
    <row r="93" spans="1:14" ht="9.9499999999999993" hidden="1" customHeight="1">
      <c r="B93" s="41" t="s">
        <v>6</v>
      </c>
      <c r="C93" s="18">
        <v>1</v>
      </c>
      <c r="D93" s="18">
        <v>2</v>
      </c>
      <c r="E93" s="18">
        <v>3</v>
      </c>
      <c r="F93" s="18">
        <v>4</v>
      </c>
      <c r="G93" s="18">
        <v>5</v>
      </c>
      <c r="H93" s="18">
        <v>6</v>
      </c>
      <c r="I93" s="18">
        <v>7</v>
      </c>
    </row>
    <row r="94" spans="1:14" ht="9.9499999999999993" hidden="1" customHeight="1">
      <c r="B94" s="41" t="s">
        <v>11</v>
      </c>
      <c r="C94" s="18">
        <v>7</v>
      </c>
      <c r="D94" s="18">
        <v>6</v>
      </c>
      <c r="E94" s="18">
        <v>5</v>
      </c>
      <c r="F94" s="18">
        <v>4</v>
      </c>
      <c r="G94" s="18">
        <v>3</v>
      </c>
      <c r="H94" s="18">
        <v>2</v>
      </c>
      <c r="I94" s="18">
        <v>1</v>
      </c>
    </row>
    <row r="95" spans="1:14" ht="9.9499999999999993" hidden="1" customHeight="1">
      <c r="B95" s="41" t="s">
        <v>9</v>
      </c>
      <c r="C95" s="18">
        <f>COUNTIFS($C$91:$I$91,1)</f>
        <v>1</v>
      </c>
      <c r="D95" s="18">
        <f>COUNTIFS($C$91:$I$91,2)</f>
        <v>1</v>
      </c>
      <c r="E95" s="18">
        <f>COUNTIFS($C$91:$I$91,3)</f>
        <v>1</v>
      </c>
      <c r="F95" s="18">
        <f>COUNTIFS($C$91:$I$91,4)</f>
        <v>1</v>
      </c>
      <c r="G95" s="18">
        <f>COUNTIFS($C$91:$I$91,5)</f>
        <v>2</v>
      </c>
      <c r="H95" s="18">
        <f>COUNTIFS($C$91:$I$91,6)</f>
        <v>0</v>
      </c>
      <c r="I95" s="18">
        <f>COUNTIFS($C$91:$I$91,7)</f>
        <v>1</v>
      </c>
    </row>
    <row r="96" spans="1:14" ht="9.9499999999999993" hidden="1" customHeight="1">
      <c r="B96" s="41" t="s">
        <v>10</v>
      </c>
      <c r="C96" s="19">
        <f>IF($C$95=1,$C$94,IF($C$95=2,($C$94+$D$94)/$C$95,IF($C$95=3,($C$94+$D$94+$E$94)/$C$95,IF($C$95=4,($C$94+$D$94+$E$94+$F$94)/$C$95,IF($C$95=5,($C$94+$D$94+$E$94+$F$94+$G$94)/$C$95,IF($C$95=6,($C$94+$D$94+$E$94+$F$94+$G$94+$H$94)/$C$95,IF($C$95=7,($C$94+$D$94+$E$94+$F$94+$G$94+$H$94+$I$94)/$C$95,0)))))))</f>
        <v>7</v>
      </c>
      <c r="D96" s="19">
        <f>IF($D$95=1,$D$94,IF($D$95=2,($D$94+$E$94)/$D$95,IF($D$95=3,($D$94+$E$94+$F$94)/$D$95,IF($D$95=4,($D$94+$E$94+$F$94+$G$94)/$D$95,IF($D$95=5,($D$94+$E$94+$F$94+$G$94+$H$94)/$D$95,IF($D$95=6,($D$94+$E$94+$F$94+$G$94+$H$94+$I$94)/$D$95,0))))))</f>
        <v>6</v>
      </c>
      <c r="E96" s="19">
        <f>IF($E$95=1,$E$94,IF($E$95=2,($E$94+$F$94)/$E$95,IF($E$95=3,($E$94+$F$94+$G$94)/$E$95,IF($E$95=4,($E$94+$F$94+$G$94+$H$94)/$E$95,IF($E$95=5,($E$94+$F$94+$G$94+$H$94+$I$94)/$E$95,0)))))</f>
        <v>5</v>
      </c>
      <c r="F96" s="19">
        <f>IF($F$95=1,$F$94,IF($F$95=2,($F$94+$G$94)/$F$95,IF($F$95=3,($F$94+$G$94+$H$94)/$F$95,IF($F$95=4,($F$94+$G$94+$H$94+$I$94)/$F$95,0))))</f>
        <v>4</v>
      </c>
      <c r="G96" s="19">
        <f>IF($G$95=1,$G$94,IF($G$95=2,($G$94+$H$94)/$G$95,IF($G$95=3,($G$94+$H$94+$I$94)/$G$95,0)))</f>
        <v>2.5</v>
      </c>
      <c r="H96" s="19">
        <f>IF($H$95=1,$H$94,IF($H$95=2,($H$94+$I$94)/$H$95,0))</f>
        <v>0</v>
      </c>
      <c r="I96" s="19">
        <f>IF($I$95=1,$I$94,0)</f>
        <v>1</v>
      </c>
      <c r="L96" s="1" t="s">
        <v>0</v>
      </c>
    </row>
    <row r="97" spans="1:15" ht="13.5" customHeight="1">
      <c r="B97" s="40" t="s">
        <v>14</v>
      </c>
      <c r="C97" s="20">
        <f>IF(C91="","",HLOOKUP(C91,$C$93:$I$96,4))</f>
        <v>2.5</v>
      </c>
      <c r="D97" s="20">
        <f t="shared" ref="D97:I97" si="26">IF(D91="","",HLOOKUP(D91,$C$93:$I$96,4))</f>
        <v>7</v>
      </c>
      <c r="E97" s="20">
        <f t="shared" si="26"/>
        <v>2.5</v>
      </c>
      <c r="F97" s="20">
        <f t="shared" si="26"/>
        <v>6</v>
      </c>
      <c r="G97" s="20">
        <f t="shared" si="26"/>
        <v>1</v>
      </c>
      <c r="H97" s="20">
        <f t="shared" si="26"/>
        <v>4</v>
      </c>
      <c r="I97" s="20">
        <f t="shared" si="26"/>
        <v>5</v>
      </c>
      <c r="O97" s="1" t="s">
        <v>0</v>
      </c>
    </row>
    <row r="98" spans="1:15" ht="3" customHeight="1">
      <c r="B98" s="4"/>
      <c r="C98" s="4"/>
      <c r="D98" s="4"/>
      <c r="E98" s="4"/>
      <c r="F98" s="4"/>
      <c r="G98" s="4"/>
      <c r="H98" s="4"/>
      <c r="I98" s="4"/>
    </row>
    <row r="99" spans="1:15" ht="15" customHeight="1">
      <c r="B99" s="39" t="s">
        <v>7</v>
      </c>
      <c r="C99" s="21">
        <f t="shared" ref="C99:I99" si="27">IF(C97="","",C79+C97)</f>
        <v>23</v>
      </c>
      <c r="D99" s="21">
        <f t="shared" si="27"/>
        <v>25</v>
      </c>
      <c r="E99" s="21">
        <f t="shared" si="27"/>
        <v>16.5</v>
      </c>
      <c r="F99" s="21">
        <f t="shared" si="27"/>
        <v>11</v>
      </c>
      <c r="G99" s="21">
        <f t="shared" si="27"/>
        <v>18.5</v>
      </c>
      <c r="H99" s="21">
        <f t="shared" si="27"/>
        <v>21</v>
      </c>
      <c r="I99" s="21">
        <f t="shared" si="27"/>
        <v>24</v>
      </c>
    </row>
    <row r="100" spans="1:15" ht="15" customHeight="1">
      <c r="B100" s="42" t="s">
        <v>6</v>
      </c>
      <c r="C100" s="29">
        <f>IF(C99="","",RANK(C99,C99:I99,0))</f>
        <v>3</v>
      </c>
      <c r="D100" s="29">
        <f>IF(D99="","",RANK(D99,C99:I99,0))</f>
        <v>1</v>
      </c>
      <c r="E100" s="29">
        <f>IF(E99="","",RANK(E99,C99:I99,0))</f>
        <v>6</v>
      </c>
      <c r="F100" s="29">
        <f>IF(F99="","",RANK(F99,C99:I99,0))</f>
        <v>7</v>
      </c>
      <c r="G100" s="29">
        <f>IF(G99="","",RANK(G99,C99:I99,0))</f>
        <v>5</v>
      </c>
      <c r="H100" s="29">
        <f>IF(H99="","",RANK(H99,C99:I99,0))</f>
        <v>4</v>
      </c>
      <c r="I100" s="29">
        <f>IF(I99="","",RANK(I99,C99:I99,0))</f>
        <v>2</v>
      </c>
      <c r="O100" s="1" t="s">
        <v>0</v>
      </c>
    </row>
    <row r="101" spans="1:15" ht="7.5" customHeight="1">
      <c r="B101" s="4"/>
      <c r="C101" s="48" t="str">
        <f t="shared" ref="C101:I101" si="28">C121</f>
        <v>ALBON</v>
      </c>
      <c r="D101" s="48" t="str">
        <f t="shared" si="28"/>
        <v>CHANALETS</v>
      </c>
      <c r="E101" s="48" t="str">
        <f t="shared" si="28"/>
        <v>DROME P.</v>
      </c>
      <c r="F101" s="48" t="str">
        <f t="shared" si="28"/>
        <v>EASYGOLF</v>
      </c>
      <c r="G101" s="48" t="str">
        <f t="shared" si="28"/>
        <v>St. CLAIR</v>
      </c>
      <c r="H101" s="48" t="s">
        <v>18</v>
      </c>
      <c r="I101" s="48" t="str">
        <f t="shared" si="28"/>
        <v>VALENCE</v>
      </c>
    </row>
    <row r="102" spans="1:15" ht="14.25" customHeight="1">
      <c r="A102" s="37"/>
      <c r="B102" s="2" t="s">
        <v>24</v>
      </c>
      <c r="C102" s="49"/>
      <c r="D102" s="49"/>
      <c r="E102" s="49"/>
      <c r="F102" s="49"/>
      <c r="G102" s="49"/>
      <c r="H102" s="49"/>
      <c r="I102" s="49"/>
    </row>
    <row r="103" spans="1:15" ht="13.5" customHeight="1">
      <c r="A103" s="43">
        <v>44968</v>
      </c>
      <c r="B103" s="39" t="s">
        <v>1</v>
      </c>
      <c r="C103" s="23">
        <v>74</v>
      </c>
      <c r="D103" s="23">
        <v>72</v>
      </c>
      <c r="E103" s="23">
        <v>77</v>
      </c>
      <c r="F103" s="23">
        <v>87</v>
      </c>
      <c r="G103" s="23">
        <v>75</v>
      </c>
      <c r="H103" s="23">
        <v>71</v>
      </c>
      <c r="I103" s="23">
        <v>71</v>
      </c>
    </row>
    <row r="104" spans="1:15" ht="13.5" customHeight="1">
      <c r="B104" s="39" t="s">
        <v>2</v>
      </c>
      <c r="C104" s="24">
        <v>76</v>
      </c>
      <c r="D104" s="24">
        <v>74</v>
      </c>
      <c r="E104" s="24">
        <v>77</v>
      </c>
      <c r="F104" s="24">
        <v>88</v>
      </c>
      <c r="G104" s="24">
        <v>80</v>
      </c>
      <c r="H104" s="24">
        <v>75</v>
      </c>
      <c r="I104" s="24">
        <v>79</v>
      </c>
    </row>
    <row r="105" spans="1:15" ht="13.5" customHeight="1">
      <c r="B105" s="39" t="s">
        <v>3</v>
      </c>
      <c r="C105" s="24">
        <v>78</v>
      </c>
      <c r="D105" s="24">
        <v>80</v>
      </c>
      <c r="E105" s="24">
        <v>79</v>
      </c>
      <c r="F105" s="24">
        <v>91</v>
      </c>
      <c r="G105" s="24">
        <v>84</v>
      </c>
      <c r="H105" s="24">
        <v>76</v>
      </c>
      <c r="I105" s="24">
        <v>84</v>
      </c>
    </row>
    <row r="106" spans="1:15" ht="9.9499999999999993" customHeight="1">
      <c r="B106" s="39" t="s">
        <v>4</v>
      </c>
      <c r="C106" s="24"/>
      <c r="D106" s="24"/>
      <c r="E106" s="24"/>
      <c r="F106" s="24"/>
      <c r="G106" s="24"/>
      <c r="H106" s="24">
        <v>76</v>
      </c>
      <c r="I106" s="24"/>
    </row>
    <row r="107" spans="1:15" ht="3" customHeight="1">
      <c r="B107" s="39"/>
      <c r="C107" s="4"/>
      <c r="D107" s="4"/>
      <c r="E107" s="4"/>
      <c r="F107" s="4"/>
      <c r="G107" s="4"/>
      <c r="H107" s="4"/>
      <c r="I107" s="4"/>
    </row>
    <row r="108" spans="1:15" ht="13.5" customHeight="1">
      <c r="B108" s="39" t="s">
        <v>8</v>
      </c>
      <c r="C108" s="8">
        <f t="shared" ref="C108:I108" si="29">SUM(C103:C106)</f>
        <v>228</v>
      </c>
      <c r="D108" s="9">
        <f t="shared" si="29"/>
        <v>226</v>
      </c>
      <c r="E108" s="10">
        <f t="shared" si="29"/>
        <v>233</v>
      </c>
      <c r="F108" s="9">
        <f t="shared" si="29"/>
        <v>266</v>
      </c>
      <c r="G108" s="10">
        <f t="shared" si="29"/>
        <v>239</v>
      </c>
      <c r="H108" s="9">
        <f t="shared" si="29"/>
        <v>298</v>
      </c>
      <c r="I108" s="11">
        <f t="shared" si="29"/>
        <v>234</v>
      </c>
    </row>
    <row r="109" spans="1:15" ht="13.5" customHeight="1">
      <c r="B109" s="40" t="s">
        <v>12</v>
      </c>
      <c r="C109" s="12">
        <f t="shared" ref="C109:I109" si="30">IF(COUNTA(C103:C106)=0,"",C108/COUNTA(C103:C106))</f>
        <v>76</v>
      </c>
      <c r="D109" s="13">
        <f t="shared" si="30"/>
        <v>75.333333333333329</v>
      </c>
      <c r="E109" s="14">
        <f t="shared" si="30"/>
        <v>77.666666666666671</v>
      </c>
      <c r="F109" s="13">
        <f t="shared" si="30"/>
        <v>88.666666666666671</v>
      </c>
      <c r="G109" s="14">
        <f t="shared" si="30"/>
        <v>79.666666666666671</v>
      </c>
      <c r="H109" s="13">
        <f t="shared" si="30"/>
        <v>74.5</v>
      </c>
      <c r="I109" s="15">
        <f t="shared" si="30"/>
        <v>78</v>
      </c>
      <c r="N109" s="1" t="s">
        <v>0</v>
      </c>
    </row>
    <row r="110" spans="1:15" ht="3" customHeight="1">
      <c r="B110" s="40"/>
      <c r="C110" s="16"/>
      <c r="D110" s="16"/>
      <c r="E110" s="16"/>
      <c r="F110" s="16"/>
      <c r="G110" s="16"/>
      <c r="H110" s="16"/>
      <c r="I110" s="16"/>
    </row>
    <row r="111" spans="1:15" ht="13.5" customHeight="1">
      <c r="B111" s="40" t="s">
        <v>13</v>
      </c>
      <c r="C111" s="27">
        <f t="shared" ref="C111:I111" si="31">IF(COUNTA(C103:C106)=0,"",RANK(C109,$C$109:$I$109,1))</f>
        <v>3</v>
      </c>
      <c r="D111" s="28">
        <f t="shared" si="31"/>
        <v>2</v>
      </c>
      <c r="E111" s="28">
        <f t="shared" si="31"/>
        <v>4</v>
      </c>
      <c r="F111" s="28">
        <f t="shared" si="31"/>
        <v>7</v>
      </c>
      <c r="G111" s="28">
        <f t="shared" si="31"/>
        <v>6</v>
      </c>
      <c r="H111" s="28">
        <f t="shared" si="31"/>
        <v>1</v>
      </c>
      <c r="I111" s="28">
        <f t="shared" si="31"/>
        <v>5</v>
      </c>
    </row>
    <row r="112" spans="1:15" ht="9.9499999999999993" hidden="1" customHeight="1">
      <c r="B112" s="40"/>
      <c r="C112" s="17"/>
      <c r="D112" s="17"/>
      <c r="E112" s="17"/>
      <c r="F112" s="17"/>
      <c r="G112" s="17"/>
      <c r="H112" s="17"/>
      <c r="I112" s="17"/>
    </row>
    <row r="113" spans="1:15" ht="9.9499999999999993" hidden="1" customHeight="1">
      <c r="B113" s="41" t="s">
        <v>6</v>
      </c>
      <c r="C113" s="18">
        <v>1</v>
      </c>
      <c r="D113" s="18">
        <v>2</v>
      </c>
      <c r="E113" s="18">
        <v>3</v>
      </c>
      <c r="F113" s="18">
        <v>4</v>
      </c>
      <c r="G113" s="18">
        <v>5</v>
      </c>
      <c r="H113" s="18">
        <v>6</v>
      </c>
      <c r="I113" s="18">
        <v>7</v>
      </c>
    </row>
    <row r="114" spans="1:15" ht="9.9499999999999993" hidden="1" customHeight="1">
      <c r="B114" s="41" t="s">
        <v>11</v>
      </c>
      <c r="C114" s="18">
        <v>7</v>
      </c>
      <c r="D114" s="18">
        <v>6</v>
      </c>
      <c r="E114" s="18">
        <v>5</v>
      </c>
      <c r="F114" s="18">
        <v>4</v>
      </c>
      <c r="G114" s="18">
        <v>3</v>
      </c>
      <c r="H114" s="18">
        <v>2</v>
      </c>
      <c r="I114" s="18">
        <v>1</v>
      </c>
    </row>
    <row r="115" spans="1:15" ht="9.9499999999999993" hidden="1" customHeight="1">
      <c r="B115" s="41" t="s">
        <v>9</v>
      </c>
      <c r="C115" s="18">
        <f>COUNTIFS($C$111:$I$111,1)</f>
        <v>1</v>
      </c>
      <c r="D115" s="18">
        <f>COUNTIFS($C$111:$I$111,2)</f>
        <v>1</v>
      </c>
      <c r="E115" s="18">
        <f>COUNTIFS($C$111:$I$111,3)</f>
        <v>1</v>
      </c>
      <c r="F115" s="18">
        <f>COUNTIFS($C$111:$I$111,4)</f>
        <v>1</v>
      </c>
      <c r="G115" s="18">
        <f>COUNTIFS($C$111:$I$111,5)</f>
        <v>1</v>
      </c>
      <c r="H115" s="18">
        <f>COUNTIFS($C$111:$I$111,6)</f>
        <v>1</v>
      </c>
      <c r="I115" s="18">
        <f>COUNTIFS($C$111:$I$111,7)</f>
        <v>1</v>
      </c>
    </row>
    <row r="116" spans="1:15" ht="9.9499999999999993" hidden="1" customHeight="1">
      <c r="B116" s="41" t="s">
        <v>10</v>
      </c>
      <c r="C116" s="19">
        <f>IF($C$115=1,$C$114,IF($C$115=2,($C$114+$D$114)/$C$115,IF($C$115=3,($C$114+$D$114+$E$114)/$C$115,IF($C$115=4,($C$114+$D$114+$E$114+$F$114)/$C$115,IF($C$115=5,($C$114+$D$114+$E$114+$F$114+$G$114)/$C$115,IF($C$115=6,($C$114+$D$114+$E$114+$F$114+$G$114+$H$114)/$C$115,IF($C$115=7,($C$114+$D$114+$E$114+$F$114+$G$114+$H$114+$I$114)/$C$115,0)))))))</f>
        <v>7</v>
      </c>
      <c r="D116" s="19">
        <f>IF($D$115=1,$D$114,IF($D$115=2,($D$114+$E$114)/$D$115,IF($D$115=3,($D$114+$E$114+$F$114)/$D$115,IF($D$115=4,($D$114+$E$114+$F$114+$G$114)/$D$115,IF($D$115=5,($D$114+$E$114+$F$114+$G$114+$H$114)/$D$115,IF($D$115=6,($D$114+$E$114+$F$114+$G$114+$H$114+$I$114)/$D$115,0))))))</f>
        <v>6</v>
      </c>
      <c r="E116" s="19">
        <f>IF($E$115=1,$E$114,IF($E$115=2,($E$114+$F$114)/$E$115,IF($E$115=3,($E$114+$F$114+$G$114)/$E$115,IF($E$115=4,($E$114+$F$114+$G$114+$H$114)/$E$115,IF($E$115=5,($E$114+$F$114+$G$114+$H$114+$I$114)/$E$115,0)))))</f>
        <v>5</v>
      </c>
      <c r="F116" s="19">
        <f>IF($F$115=1,$F$114,IF($F$115=2,($F$114+$G$114)/$F$115,IF($F$115=3,($F$114+$G$114+$H$114)/$F$115,IF($F$115=4,($F$114+$G$114+$H$114+$I$114)/$F$115,0))))</f>
        <v>4</v>
      </c>
      <c r="G116" s="19">
        <f>IF($G$115=1,$G$114,IF($G$115=2,($G$114+$H$114)/$G$115,IF($G$115=3,($G$114+$H$114+$I$114)/$G$115,0)))</f>
        <v>3</v>
      </c>
      <c r="H116" s="19">
        <f>IF($H$115=1,$H$114,IF($H$115=2,($H$114+$I$114)/$H$115,0))</f>
        <v>2</v>
      </c>
      <c r="I116" s="19">
        <f>IF($I$115=1,$I$114,0)</f>
        <v>1</v>
      </c>
      <c r="L116" s="1" t="s">
        <v>0</v>
      </c>
    </row>
    <row r="117" spans="1:15" ht="13.5" customHeight="1">
      <c r="B117" s="40" t="s">
        <v>14</v>
      </c>
      <c r="C117" s="20">
        <f>IF(C111="","",HLOOKUP(C111,$C$113:$I$116,4))</f>
        <v>5</v>
      </c>
      <c r="D117" s="20">
        <f t="shared" ref="D117:I117" si="32">IF(D111="","",HLOOKUP(D111,$C$113:$I$116,4))</f>
        <v>6</v>
      </c>
      <c r="E117" s="20">
        <f t="shared" si="32"/>
        <v>4</v>
      </c>
      <c r="F117" s="20">
        <f t="shared" si="32"/>
        <v>1</v>
      </c>
      <c r="G117" s="20">
        <f t="shared" si="32"/>
        <v>2</v>
      </c>
      <c r="H117" s="20">
        <f t="shared" si="32"/>
        <v>7</v>
      </c>
      <c r="I117" s="20">
        <f t="shared" si="32"/>
        <v>3</v>
      </c>
      <c r="O117" s="1" t="s">
        <v>0</v>
      </c>
    </row>
    <row r="118" spans="1:15" ht="3" customHeight="1">
      <c r="B118" s="4"/>
      <c r="C118" s="22"/>
      <c r="D118" s="22"/>
      <c r="E118" s="22"/>
      <c r="F118" s="22"/>
      <c r="G118" s="22"/>
      <c r="H118" s="22"/>
      <c r="I118" s="22"/>
    </row>
    <row r="119" spans="1:15" ht="15" customHeight="1">
      <c r="B119" s="39" t="s">
        <v>7</v>
      </c>
      <c r="C119" s="21">
        <f t="shared" ref="C119:I119" si="33">IF(C117="","",C99+C117)</f>
        <v>28</v>
      </c>
      <c r="D119" s="21">
        <f t="shared" si="33"/>
        <v>31</v>
      </c>
      <c r="E119" s="21">
        <f t="shared" si="33"/>
        <v>20.5</v>
      </c>
      <c r="F119" s="21">
        <f t="shared" si="33"/>
        <v>12</v>
      </c>
      <c r="G119" s="21">
        <f t="shared" si="33"/>
        <v>20.5</v>
      </c>
      <c r="H119" s="21">
        <f t="shared" si="33"/>
        <v>28</v>
      </c>
      <c r="I119" s="21">
        <f t="shared" si="33"/>
        <v>27</v>
      </c>
    </row>
    <row r="120" spans="1:15" ht="15" customHeight="1">
      <c r="B120" s="42" t="s">
        <v>6</v>
      </c>
      <c r="C120" s="30">
        <f>IF(C119="","",RANK(C119,C119:I119,0))</f>
        <v>2</v>
      </c>
      <c r="D120" s="30">
        <f>IF(D119="","",RANK(D119,C119:I119,0))</f>
        <v>1</v>
      </c>
      <c r="E120" s="30">
        <f>IF(E119="","",RANK(E119,C119:I119,0))</f>
        <v>5</v>
      </c>
      <c r="F120" s="30">
        <f>IF(F119="","",RANK(F119,C119:I119,0))</f>
        <v>7</v>
      </c>
      <c r="G120" s="30">
        <f>IF(G119="","",RANK(G119,C119:I119,0))</f>
        <v>5</v>
      </c>
      <c r="H120" s="30">
        <f>IF(H119="","",RANK(H119,C119:I119,0))</f>
        <v>2</v>
      </c>
      <c r="I120" s="30">
        <f>IF(I119="","",RANK(I119,C119:I119,0))</f>
        <v>4</v>
      </c>
      <c r="O120" s="1" t="s">
        <v>0</v>
      </c>
    </row>
    <row r="121" spans="1:15" ht="7.5" customHeight="1">
      <c r="B121" s="4"/>
      <c r="C121" s="48" t="str">
        <f>C81</f>
        <v>ALBON</v>
      </c>
      <c r="D121" s="48" t="str">
        <f t="shared" ref="D121:I121" si="34">D81</f>
        <v>CHANALETS</v>
      </c>
      <c r="E121" s="48" t="str">
        <f t="shared" si="34"/>
        <v>DROME P.</v>
      </c>
      <c r="F121" s="48" t="str">
        <f t="shared" si="34"/>
        <v>EASYGOLF</v>
      </c>
      <c r="G121" s="48" t="str">
        <f t="shared" si="34"/>
        <v>St. CLAIR</v>
      </c>
      <c r="H121" s="48" t="str">
        <f t="shared" si="34"/>
        <v>VALDAINE</v>
      </c>
      <c r="I121" s="48" t="str">
        <f t="shared" si="34"/>
        <v>VALENCE</v>
      </c>
    </row>
    <row r="122" spans="1:15" ht="14.25" customHeight="1">
      <c r="A122" s="36">
        <v>44975</v>
      </c>
      <c r="B122" s="2" t="s">
        <v>20</v>
      </c>
      <c r="C122" s="49"/>
      <c r="D122" s="49"/>
      <c r="E122" s="49"/>
      <c r="F122" s="49"/>
      <c r="G122" s="49"/>
      <c r="H122" s="49"/>
      <c r="I122" s="49"/>
    </row>
    <row r="123" spans="1:15" ht="13.5" customHeight="1">
      <c r="A123" s="43"/>
      <c r="B123" s="39" t="s">
        <v>1</v>
      </c>
      <c r="C123" s="23"/>
      <c r="D123" s="23"/>
      <c r="E123" s="23"/>
      <c r="F123" s="23"/>
      <c r="G123" s="23"/>
      <c r="H123" s="23"/>
      <c r="I123" s="23"/>
    </row>
    <row r="124" spans="1:15" ht="13.5" customHeight="1">
      <c r="B124" s="39" t="s">
        <v>2</v>
      </c>
      <c r="C124" s="24"/>
      <c r="D124" s="24"/>
      <c r="E124" s="24"/>
      <c r="F124" s="24"/>
      <c r="G124" s="24"/>
      <c r="H124" s="24"/>
      <c r="I124" s="24"/>
    </row>
    <row r="125" spans="1:15" ht="13.5" customHeight="1">
      <c r="B125" s="39" t="s">
        <v>3</v>
      </c>
      <c r="C125" s="24"/>
      <c r="D125" s="24"/>
      <c r="E125" s="24"/>
      <c r="F125" s="24"/>
      <c r="G125" s="24"/>
      <c r="H125" s="24"/>
      <c r="I125" s="24"/>
    </row>
    <row r="126" spans="1:15" ht="13.5" customHeight="1">
      <c r="B126" s="39" t="s">
        <v>4</v>
      </c>
      <c r="C126" s="24"/>
      <c r="D126" s="24"/>
      <c r="E126" s="24"/>
      <c r="F126" s="24"/>
      <c r="G126" s="24"/>
      <c r="H126" s="24"/>
      <c r="I126" s="24"/>
    </row>
    <row r="127" spans="1:15" ht="3" customHeight="1">
      <c r="B127" s="39"/>
      <c r="C127" s="4"/>
      <c r="D127" s="4"/>
      <c r="E127" s="4"/>
      <c r="F127" s="4"/>
      <c r="G127" s="4"/>
      <c r="H127" s="4"/>
      <c r="I127" s="4"/>
    </row>
    <row r="128" spans="1:15" ht="12" hidden="1" customHeight="1">
      <c r="B128" s="39" t="s">
        <v>8</v>
      </c>
      <c r="C128" s="8">
        <f t="shared" ref="C128:I128" si="35">SUM(C123:C126)</f>
        <v>0</v>
      </c>
      <c r="D128" s="9">
        <f t="shared" si="35"/>
        <v>0</v>
      </c>
      <c r="E128" s="10">
        <f t="shared" si="35"/>
        <v>0</v>
      </c>
      <c r="F128" s="9">
        <f t="shared" si="35"/>
        <v>0</v>
      </c>
      <c r="G128" s="10">
        <f t="shared" si="35"/>
        <v>0</v>
      </c>
      <c r="H128" s="9">
        <f t="shared" si="35"/>
        <v>0</v>
      </c>
      <c r="I128" s="11">
        <f t="shared" si="35"/>
        <v>0</v>
      </c>
    </row>
    <row r="129" spans="2:15" ht="13.5" customHeight="1">
      <c r="B129" s="40" t="s">
        <v>12</v>
      </c>
      <c r="C129" s="12" t="str">
        <f t="shared" ref="C129:I129" si="36">IF(COUNTA(C123:C126)=0,"",C128/COUNTA(C123:C126))</f>
        <v/>
      </c>
      <c r="D129" s="13" t="str">
        <f t="shared" si="36"/>
        <v/>
      </c>
      <c r="E129" s="14" t="str">
        <f t="shared" si="36"/>
        <v/>
      </c>
      <c r="F129" s="13" t="str">
        <f t="shared" si="36"/>
        <v/>
      </c>
      <c r="G129" s="14" t="str">
        <f t="shared" si="36"/>
        <v/>
      </c>
      <c r="H129" s="13" t="str">
        <f t="shared" si="36"/>
        <v/>
      </c>
      <c r="I129" s="15" t="str">
        <f t="shared" si="36"/>
        <v/>
      </c>
      <c r="N129" s="1" t="s">
        <v>0</v>
      </c>
    </row>
    <row r="130" spans="2:15" ht="3" customHeight="1">
      <c r="B130" s="40"/>
      <c r="C130" s="16"/>
      <c r="D130" s="16"/>
      <c r="E130" s="16"/>
      <c r="F130" s="16"/>
      <c r="G130" s="16"/>
      <c r="H130" s="16"/>
      <c r="I130" s="16"/>
    </row>
    <row r="131" spans="2:15" ht="13.5" customHeight="1">
      <c r="B131" s="40" t="s">
        <v>13</v>
      </c>
      <c r="C131" s="27" t="str">
        <f>IF(COUNTA(C123:C126)=0,"",RANK(C129,$C$129:$I$129,1))</f>
        <v/>
      </c>
      <c r="D131" s="27" t="str">
        <f t="shared" ref="D131:I131" si="37">IF(COUNTA(D123:D126)=0,"",RANK(D129,$C$129:$I$129,1))</f>
        <v/>
      </c>
      <c r="E131" s="27" t="str">
        <f t="shared" si="37"/>
        <v/>
      </c>
      <c r="F131" s="27" t="str">
        <f t="shared" si="37"/>
        <v/>
      </c>
      <c r="G131" s="27" t="str">
        <f t="shared" si="37"/>
        <v/>
      </c>
      <c r="H131" s="27" t="str">
        <f t="shared" si="37"/>
        <v/>
      </c>
      <c r="I131" s="34" t="str">
        <f t="shared" si="37"/>
        <v/>
      </c>
    </row>
    <row r="132" spans="2:15" ht="13.5" hidden="1" customHeight="1">
      <c r="B132" s="40"/>
      <c r="C132" s="17"/>
      <c r="D132" s="17"/>
      <c r="E132" s="17"/>
      <c r="F132" s="17"/>
      <c r="G132" s="17"/>
      <c r="H132" s="17"/>
      <c r="I132" s="17"/>
    </row>
    <row r="133" spans="2:15" ht="13.5" hidden="1" customHeight="1">
      <c r="B133" s="41" t="s">
        <v>6</v>
      </c>
      <c r="C133" s="18">
        <v>1</v>
      </c>
      <c r="D133" s="18">
        <v>2</v>
      </c>
      <c r="E133" s="18">
        <v>3</v>
      </c>
      <c r="F133" s="18">
        <v>4</v>
      </c>
      <c r="G133" s="18">
        <v>5</v>
      </c>
      <c r="H133" s="18">
        <v>6</v>
      </c>
      <c r="I133" s="18">
        <v>7</v>
      </c>
    </row>
    <row r="134" spans="2:15" ht="13.5" hidden="1" customHeight="1">
      <c r="B134" s="41" t="s">
        <v>11</v>
      </c>
      <c r="C134" s="18">
        <v>7</v>
      </c>
      <c r="D134" s="18">
        <v>6</v>
      </c>
      <c r="E134" s="18">
        <v>5</v>
      </c>
      <c r="F134" s="18">
        <v>4</v>
      </c>
      <c r="G134" s="18">
        <v>3</v>
      </c>
      <c r="H134" s="18">
        <v>2</v>
      </c>
      <c r="I134" s="18">
        <v>1</v>
      </c>
    </row>
    <row r="135" spans="2:15" ht="13.5" hidden="1" customHeight="1">
      <c r="B135" s="41" t="s">
        <v>9</v>
      </c>
      <c r="C135" s="18">
        <f>COUNTIFS($C$131:$I$131,1)</f>
        <v>0</v>
      </c>
      <c r="D135" s="18">
        <f>COUNTIFS($C$131:$I$131,2)</f>
        <v>0</v>
      </c>
      <c r="E135" s="18">
        <f>COUNTIFS($C$131:$I$131,3)</f>
        <v>0</v>
      </c>
      <c r="F135" s="18">
        <f>COUNTIFS($C$131:$I$131,4)</f>
        <v>0</v>
      </c>
      <c r="G135" s="18">
        <f>COUNTIFS($C$131:$I$131,5)</f>
        <v>0</v>
      </c>
      <c r="H135" s="18">
        <f>COUNTIFS($C$131:$I$131,6)</f>
        <v>0</v>
      </c>
      <c r="I135" s="18">
        <f>COUNTIFS($C$131:$I$131,7)</f>
        <v>0</v>
      </c>
    </row>
    <row r="136" spans="2:15" ht="13.5" hidden="1" customHeight="1">
      <c r="B136" s="41" t="s">
        <v>10</v>
      </c>
      <c r="C136" s="19">
        <f>IF($C$135=1,$C$134,IF($C$135=2,($C$134+$D$134)/$C$135,IF($C$135=3,($C$134+$D$134+$E$134)/$C$135,IF($C$135=4,($C$134+$D$134+$E$134+$F$134)/$C$135,IF($C$135=5,($C$134+$D$134+$E$134+$F$134+$G$134)/$C$135,IF($C$135=6,($C$134+$D$134+$E$134+$F$134+$G$134+$H$134)/$C$135,IF($C$135=7,($C$134+$D$134+$E$134+$F$134+$G$134+$H$134+$I$134)/$C$135,0)))))))</f>
        <v>0</v>
      </c>
      <c r="D136" s="19">
        <f>IF($D$135=1,$D$134,IF($D$135=2,($D$134+$E$134)/$D$135,IF($D$135=3,($D$134+$E$134+$F$134)/$D$135,IF($D$135=4,($D$134+$E$134+$F$134+$G$134)/$D$135,IF($D$135=5,($D$134+$E$134+$F$134+$G$134+$H$134)/$D$135,IF($D$135=6,($D$134+$E$134+$F$134+$G$134+$H$134+$I$134)/$D$135,0))))))</f>
        <v>0</v>
      </c>
      <c r="E136" s="19">
        <f>IF($E$135=1,$E$134,IF($E$135=2,($E$134+$F$134)/$E$135,IF($E$135=3,($E$134+$F$134+$G$134)/$E$135,IF($E$135=4,($E$134+$F$134+$G$134+$H$134)/$E$135,IF($E$135=5,($E$134+$F$134+$G$134+$H$134+$I$134)/$E$135,0)))))</f>
        <v>0</v>
      </c>
      <c r="F136" s="19">
        <f>IF($F$135=1,$F$134,IF($F$135=2,($F$134+$G$134)/$F$135,IF($F$135=3,($F$134+$G$134+$H$134)/$F$135,IF($F$135=4,($F$134+$G$134+$H$134+$I$134)/$F$135,0))))</f>
        <v>0</v>
      </c>
      <c r="G136" s="19">
        <f>IF($G$135=1,$G$134,IF($G$135=2,($G$134+$H$134)/$G$135,IF($G$135=3,($G$134+$H$134+$I$134)/$G$135,0)))</f>
        <v>0</v>
      </c>
      <c r="H136" s="19">
        <f>IF($H$135=1,$H$134,IF($H$135=2,($H$134+$I$134)/$H$135,0))</f>
        <v>0</v>
      </c>
      <c r="I136" s="19">
        <f>IF($I$135=1,$I$134,0)</f>
        <v>0</v>
      </c>
      <c r="L136" s="1" t="s">
        <v>0</v>
      </c>
    </row>
    <row r="137" spans="2:15" ht="13.5" customHeight="1">
      <c r="B137" s="40" t="s">
        <v>14</v>
      </c>
      <c r="C137" s="20" t="str">
        <f>IF(C131="","",HLOOKUP(C131,$C$133:$I$136,4))</f>
        <v/>
      </c>
      <c r="D137" s="20" t="str">
        <f t="shared" ref="D137:I137" si="38">IF(D131="","",HLOOKUP(D131,$C$133:$I$136,4))</f>
        <v/>
      </c>
      <c r="E137" s="20" t="str">
        <f t="shared" si="38"/>
        <v/>
      </c>
      <c r="F137" s="20" t="str">
        <f t="shared" si="38"/>
        <v/>
      </c>
      <c r="G137" s="20" t="str">
        <f t="shared" si="38"/>
        <v/>
      </c>
      <c r="H137" s="20" t="str">
        <f t="shared" si="38"/>
        <v/>
      </c>
      <c r="I137" s="20" t="str">
        <f t="shared" si="38"/>
        <v/>
      </c>
      <c r="O137" s="1" t="s">
        <v>0</v>
      </c>
    </row>
    <row r="138" spans="2:15" ht="3" customHeight="1">
      <c r="B138" s="4"/>
      <c r="C138" s="4"/>
      <c r="D138" s="4"/>
      <c r="E138" s="4"/>
      <c r="F138" s="4"/>
      <c r="G138" s="4"/>
      <c r="H138" s="4"/>
      <c r="I138" s="4"/>
    </row>
    <row r="139" spans="2:15" ht="15" customHeight="1">
      <c r="B139" s="39" t="s">
        <v>7</v>
      </c>
      <c r="C139" s="21" t="str">
        <f t="shared" ref="C139:I139" si="39">IF(C137="","",C119+C137)</f>
        <v/>
      </c>
      <c r="D139" s="21" t="str">
        <f t="shared" si="39"/>
        <v/>
      </c>
      <c r="E139" s="21" t="str">
        <f t="shared" si="39"/>
        <v/>
      </c>
      <c r="F139" s="21" t="str">
        <f t="shared" si="39"/>
        <v/>
      </c>
      <c r="G139" s="21" t="str">
        <f t="shared" si="39"/>
        <v/>
      </c>
      <c r="H139" s="21" t="str">
        <f t="shared" si="39"/>
        <v/>
      </c>
      <c r="I139" s="21" t="str">
        <f t="shared" si="39"/>
        <v/>
      </c>
    </row>
    <row r="140" spans="2:15" ht="15" customHeight="1">
      <c r="B140" s="42" t="s">
        <v>6</v>
      </c>
      <c r="C140" s="30" t="str">
        <f>IF(C139="","",RANK(C139,C139:I139,0))</f>
        <v/>
      </c>
      <c r="D140" s="30" t="str">
        <f>IF(D139="","",RANK(D139,C139:I139,0))</f>
        <v/>
      </c>
      <c r="E140" s="30" t="str">
        <f>IF(E139="","",RANK(E139,C139:I139,0))</f>
        <v/>
      </c>
      <c r="F140" s="30" t="str">
        <f>IF(F139="","",RANK(F139,C139:I139,0))</f>
        <v/>
      </c>
      <c r="G140" s="30" t="str">
        <f>IF(G139="","",RANK(G139,C139:I139,0))</f>
        <v/>
      </c>
      <c r="H140" s="30" t="str">
        <f>IF(H139="","",RANK(H139,C139:I139,0))</f>
        <v/>
      </c>
      <c r="I140" s="30" t="str">
        <f>IF(I139="","",RANK(I139,C139:I139,0))</f>
        <v/>
      </c>
      <c r="O140" s="1" t="s">
        <v>0</v>
      </c>
    </row>
    <row r="141" spans="2:15" ht="7.5" customHeight="1">
      <c r="B141" s="4"/>
      <c r="C141" s="4"/>
      <c r="D141" s="4"/>
      <c r="E141" s="4"/>
      <c r="F141" s="4"/>
      <c r="G141" s="4"/>
      <c r="H141" s="4"/>
      <c r="I141" s="4"/>
    </row>
    <row r="144" spans="2:15">
      <c r="C144" s="31"/>
    </row>
  </sheetData>
  <sheetProtection selectLockedCells="1"/>
  <mergeCells count="44">
    <mergeCell ref="D1:G1"/>
    <mergeCell ref="H1:I1"/>
    <mergeCell ref="I41:I42"/>
    <mergeCell ref="I81:I82"/>
    <mergeCell ref="I21:I22"/>
    <mergeCell ref="I61:I62"/>
    <mergeCell ref="G21:G22"/>
    <mergeCell ref="H21:H22"/>
    <mergeCell ref="G61:G62"/>
    <mergeCell ref="H61:H62"/>
    <mergeCell ref="D61:D62"/>
    <mergeCell ref="E61:E62"/>
    <mergeCell ref="F61:F62"/>
    <mergeCell ref="D41:D42"/>
    <mergeCell ref="E41:E42"/>
    <mergeCell ref="F41:F42"/>
    <mergeCell ref="I121:I122"/>
    <mergeCell ref="C81:C82"/>
    <mergeCell ref="D81:D82"/>
    <mergeCell ref="C121:C122"/>
    <mergeCell ref="D121:D122"/>
    <mergeCell ref="E121:E122"/>
    <mergeCell ref="F121:F122"/>
    <mergeCell ref="G121:G122"/>
    <mergeCell ref="H121:H122"/>
    <mergeCell ref="E81:E82"/>
    <mergeCell ref="F81:F82"/>
    <mergeCell ref="G81:G82"/>
    <mergeCell ref="H81:H82"/>
    <mergeCell ref="C21:C22"/>
    <mergeCell ref="D21:D22"/>
    <mergeCell ref="E21:E22"/>
    <mergeCell ref="F21:F22"/>
    <mergeCell ref="I101:I102"/>
    <mergeCell ref="C101:C102"/>
    <mergeCell ref="D101:D102"/>
    <mergeCell ref="E101:E102"/>
    <mergeCell ref="F101:F102"/>
    <mergeCell ref="G101:G102"/>
    <mergeCell ref="H101:H102"/>
    <mergeCell ref="C41:C42"/>
    <mergeCell ref="C61:C62"/>
    <mergeCell ref="G41:G42"/>
    <mergeCell ref="H41:H42"/>
  </mergeCells>
  <phoneticPr fontId="0" type="noConversion"/>
  <printOptions horizontalCentered="1" verticalCentered="1"/>
  <pageMargins left="0.62992125984251968" right="0.31496062992125984" top="0.11811023622047245" bottom="0.11811023622047245" header="0" footer="0"/>
  <pageSetup paperSize="9" scale="73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" sqref="H1:H65536"/>
    </sheetView>
  </sheetViews>
  <sheetFormatPr baseColWidth="10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3" sqref="C23"/>
    </sheetView>
  </sheetViews>
  <sheetFormatPr baseColWidth="10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</dc:creator>
  <cp:lastModifiedBy>Jacky</cp:lastModifiedBy>
  <cp:lastPrinted>2023-01-14T14:53:58Z</cp:lastPrinted>
  <dcterms:created xsi:type="dcterms:W3CDTF">2013-01-23T10:41:48Z</dcterms:created>
  <dcterms:modified xsi:type="dcterms:W3CDTF">2023-02-12T18:02:33Z</dcterms:modified>
</cp:coreProperties>
</file>